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45" yWindow="0" windowWidth="10770" windowHeight="9915"/>
  </bookViews>
  <sheets>
    <sheet name="Skonsolidowany RZiS" sheetId="15" r:id="rId1"/>
    <sheet name="Segmenty" sheetId="17" r:id="rId2"/>
    <sheet name="Skonsolidowany bilans" sheetId="13" r:id="rId3"/>
    <sheet name="Skonsolidowany CF" sheetId="12" r:id="rId4"/>
    <sheet name="KPI - segment retail" sheetId="9" r:id="rId5"/>
    <sheet name="KPI - segment TV" sheetId="10" r:id="rId6"/>
  </sheets>
  <definedNames>
    <definedName name="_xlnm.Print_Area" localSheetId="4">'KPI - segment retail'!$A$1:$J$23</definedName>
  </definedNames>
  <calcPr calcId="125725"/>
</workbook>
</file>

<file path=xl/calcChain.xml><?xml version="1.0" encoding="utf-8"?>
<calcChain xmlns="http://schemas.openxmlformats.org/spreadsheetml/2006/main">
  <c r="E27" i="12"/>
  <c r="E31"/>
  <c r="E32"/>
  <c r="E38"/>
  <c r="O11" i="17"/>
  <c r="N11"/>
  <c r="J11"/>
  <c r="G11"/>
  <c r="E16" i="10"/>
  <c r="E17"/>
  <c r="E18"/>
  <c r="P11" i="17" l="1"/>
  <c r="F14" i="9"/>
  <c r="E36" i="12"/>
  <c r="E11" i="13"/>
  <c r="E12"/>
  <c r="E13"/>
  <c r="E5"/>
  <c r="E6"/>
  <c r="E7"/>
  <c r="E8"/>
  <c r="E9"/>
  <c r="E10"/>
  <c r="E4"/>
  <c r="D14"/>
  <c r="C14"/>
  <c r="M10" i="17"/>
  <c r="J10"/>
  <c r="G10"/>
  <c r="O10"/>
  <c r="J12"/>
  <c r="G12"/>
  <c r="N10"/>
  <c r="H18" i="10"/>
  <c r="H16"/>
  <c r="H15"/>
  <c r="H14"/>
  <c r="H13"/>
  <c r="H12"/>
  <c r="H11"/>
  <c r="H10"/>
  <c r="H9"/>
  <c r="H8"/>
  <c r="H7"/>
  <c r="H6"/>
  <c r="H5"/>
  <c r="H4"/>
  <c r="E15"/>
  <c r="E14"/>
  <c r="E13"/>
  <c r="E12"/>
  <c r="E11"/>
  <c r="E10"/>
  <c r="E9"/>
  <c r="E8"/>
  <c r="E7"/>
  <c r="E6"/>
  <c r="E5"/>
  <c r="E4"/>
  <c r="O6" i="17"/>
  <c r="O7"/>
  <c r="O8"/>
  <c r="O9"/>
  <c r="O12"/>
  <c r="O5"/>
  <c r="N6"/>
  <c r="N7"/>
  <c r="N8"/>
  <c r="N9"/>
  <c r="N5"/>
  <c r="M6"/>
  <c r="M7"/>
  <c r="M8"/>
  <c r="M9"/>
  <c r="M12"/>
  <c r="M5"/>
  <c r="J6"/>
  <c r="J7"/>
  <c r="J8"/>
  <c r="J9"/>
  <c r="J5"/>
  <c r="G5"/>
  <c r="G6"/>
  <c r="G7"/>
  <c r="G8"/>
  <c r="G9"/>
  <c r="P10" l="1"/>
  <c r="N12"/>
  <c r="P12" s="1"/>
  <c r="P9"/>
  <c r="P5"/>
  <c r="P6"/>
  <c r="P8"/>
  <c r="P7"/>
  <c r="G10" i="15" l="1"/>
  <c r="F10"/>
  <c r="D10"/>
  <c r="C10"/>
  <c r="G4"/>
  <c r="F4"/>
  <c r="D4"/>
  <c r="C4"/>
  <c r="H31"/>
  <c r="H30"/>
  <c r="H28"/>
  <c r="H26"/>
  <c r="H25"/>
  <c r="H24"/>
  <c r="H22"/>
  <c r="H21"/>
  <c r="H19"/>
  <c r="H20"/>
  <c r="H18"/>
  <c r="H17"/>
  <c r="H16"/>
  <c r="H15"/>
  <c r="H14"/>
  <c r="H13"/>
  <c r="H12"/>
  <c r="H11"/>
  <c r="H9"/>
  <c r="H8"/>
  <c r="H7"/>
  <c r="H6"/>
  <c r="H5"/>
  <c r="E5"/>
  <c r="E6"/>
  <c r="E7"/>
  <c r="E8"/>
  <c r="E9"/>
  <c r="E11"/>
  <c r="E12"/>
  <c r="E13"/>
  <c r="E14"/>
  <c r="E15"/>
  <c r="E16"/>
  <c r="E17"/>
  <c r="E18"/>
  <c r="E20"/>
  <c r="E19"/>
  <c r="E21"/>
  <c r="E22"/>
  <c r="E24"/>
  <c r="E25"/>
  <c r="E26"/>
  <c r="E28"/>
  <c r="E30"/>
  <c r="E31"/>
  <c r="D45" i="13"/>
  <c r="C45"/>
  <c r="D37"/>
  <c r="C37"/>
  <c r="D30"/>
  <c r="C30"/>
  <c r="C23"/>
  <c r="D23"/>
  <c r="E39"/>
  <c r="E40"/>
  <c r="E41"/>
  <c r="E42"/>
  <c r="E43"/>
  <c r="E44"/>
  <c r="E38"/>
  <c r="E32"/>
  <c r="E33"/>
  <c r="E34"/>
  <c r="E35"/>
  <c r="E36"/>
  <c r="E31"/>
  <c r="E27"/>
  <c r="E28"/>
  <c r="E29"/>
  <c r="E26"/>
  <c r="E15"/>
  <c r="E16"/>
  <c r="E17"/>
  <c r="E18"/>
  <c r="E19"/>
  <c r="E20"/>
  <c r="E21"/>
  <c r="E22"/>
  <c r="E35" i="12"/>
  <c r="E50"/>
  <c r="E49"/>
  <c r="E45"/>
  <c r="E44"/>
  <c r="E42"/>
  <c r="E41"/>
  <c r="E40"/>
  <c r="E39"/>
  <c r="E30"/>
  <c r="E29"/>
  <c r="E28"/>
  <c r="E25"/>
  <c r="E24"/>
  <c r="E22"/>
  <c r="E21"/>
  <c r="E20"/>
  <c r="E19"/>
  <c r="E18"/>
  <c r="E17"/>
  <c r="E16"/>
  <c r="E15"/>
  <c r="E14"/>
  <c r="E13"/>
  <c r="E12"/>
  <c r="E11"/>
  <c r="E10"/>
  <c r="E9"/>
  <c r="E8"/>
  <c r="E7"/>
  <c r="E6"/>
  <c r="E4"/>
  <c r="D47"/>
  <c r="C47"/>
  <c r="D37"/>
  <c r="C37"/>
  <c r="D5"/>
  <c r="C5"/>
  <c r="C23" s="1"/>
  <c r="C26" s="1"/>
  <c r="J17" i="9"/>
  <c r="J16"/>
  <c r="F16"/>
  <c r="F17"/>
  <c r="J15"/>
  <c r="F15"/>
  <c r="J14"/>
  <c r="J13"/>
  <c r="F13"/>
  <c r="J9"/>
  <c r="F9"/>
  <c r="J8"/>
  <c r="F8"/>
  <c r="J7"/>
  <c r="F7"/>
  <c r="J6"/>
  <c r="F6"/>
  <c r="J5"/>
  <c r="F5"/>
  <c r="J4"/>
  <c r="F4"/>
  <c r="D23" i="12" l="1"/>
  <c r="C48"/>
  <c r="D23" i="15"/>
  <c r="D33" s="1"/>
  <c r="D34" s="1"/>
  <c r="E37" i="13"/>
  <c r="C46"/>
  <c r="C47" s="1"/>
  <c r="E37" i="12"/>
  <c r="E47"/>
  <c r="E5"/>
  <c r="D47" i="13"/>
  <c r="D46"/>
  <c r="E23"/>
  <c r="C24"/>
  <c r="E14"/>
  <c r="D24"/>
  <c r="H10" i="15"/>
  <c r="F23"/>
  <c r="F33" s="1"/>
  <c r="C23"/>
  <c r="E23" s="1"/>
  <c r="G23"/>
  <c r="G27" s="1"/>
  <c r="G29" s="1"/>
  <c r="E10"/>
  <c r="H4"/>
  <c r="E4"/>
  <c r="E45" i="13"/>
  <c r="E30"/>
  <c r="D26" i="12" l="1"/>
  <c r="E23"/>
  <c r="C51"/>
  <c r="D27" i="15"/>
  <c r="D29" s="1"/>
  <c r="E46" i="13"/>
  <c r="E47"/>
  <c r="E24"/>
  <c r="H23" i="15"/>
  <c r="F34"/>
  <c r="F27"/>
  <c r="F29" s="1"/>
  <c r="H29" s="1"/>
  <c r="G33"/>
  <c r="G34" s="1"/>
  <c r="C27"/>
  <c r="C29" s="1"/>
  <c r="C33"/>
  <c r="C34" s="1"/>
  <c r="D48" i="12" l="1"/>
  <c r="E26"/>
  <c r="E29" i="15"/>
  <c r="H33"/>
  <c r="E33"/>
  <c r="H27"/>
  <c r="E27"/>
  <c r="D51" i="12" l="1"/>
  <c r="E48"/>
  <c r="E51" l="1"/>
</calcChain>
</file>

<file path=xl/sharedStrings.xml><?xml version="1.0" encoding="utf-8"?>
<sst xmlns="http://schemas.openxmlformats.org/spreadsheetml/2006/main" count="280" uniqueCount="210">
  <si>
    <t>EBITDA</t>
  </si>
  <si>
    <t>Koszty licencji programowych</t>
  </si>
  <si>
    <t>Koszty przesyłu sygnału</t>
  </si>
  <si>
    <t>Wynagrodzenia i świadczenia na rzecz pracowników</t>
  </si>
  <si>
    <t>Zysk/(strata) z działalności operacyjnej</t>
  </si>
  <si>
    <t>Koszty finansowe</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</si>
  <si>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</si>
  <si>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</si>
  <si>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</si>
  <si>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</si>
  <si>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</si>
  <si>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</si>
  <si>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</si>
  <si>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</si>
  <si>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</si>
  <si>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</si>
  <si>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</si>
  <si>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</si>
  <si>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Aktywa razem</t>
  </si>
  <si>
    <t>PASYWA</t>
  </si>
  <si>
    <t>Kapitał zakładowy</t>
  </si>
  <si>
    <t>Kapitał własny razem</t>
  </si>
  <si>
    <t>Zobowiązania z tytułu kredytów i pożyczek</t>
  </si>
  <si>
    <t>Zobowiązania z tytułu leasingu finansowego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</si>
  <si>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</si>
  <si>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</si>
  <si>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</si>
  <si>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</si>
  <si>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</si>
  <si>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</si>
  <si>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</si>
  <si>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</si>
  <si>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</si>
  <si>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</si>
  <si>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</si>
  <si>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</si>
  <si>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</si>
  <si>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</si>
  <si>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Nabycie wartości niematerialnych</t>
  </si>
  <si>
    <t>Nabycie rzeczowych aktywów trwałych</t>
  </si>
  <si>
    <t>Spłata zobowiązań z tytułu leasingu finansowego</t>
  </si>
  <si>
    <t>Inne wydatki</t>
  </si>
  <si>
    <t>Zmiana netto środków pieniężnych i ich ekwiwalentów</t>
  </si>
  <si>
    <t>Środki pieniężne i ich ekwiwalenty na początek okresu</t>
  </si>
  <si>
    <t>Zmiana stanu środków pieniężnych z tytułu różnic kursowych</t>
  </si>
  <si>
    <t>Środki pieniężne i ich ekwiwalenty na koniec okresu</t>
  </si>
  <si>
    <t>Spłata otrzymanych kredytów i pożyczek</t>
  </si>
  <si>
    <t>Kaucje otrzymane za wydany sprzęt</t>
  </si>
  <si>
    <t>Udzielone pożyczki</t>
  </si>
  <si>
    <t>Wpływy ze zbycia niefinansowych aktywów trwałych</t>
  </si>
  <si>
    <t>Zmiana stanu kredytu w rachunku bieżącym</t>
  </si>
  <si>
    <t>Spłata udzielonych pożyczek</t>
  </si>
  <si>
    <t>Przychody od klientów indywidualnych</t>
  </si>
  <si>
    <t>Zysk z działalności operacyjnej</t>
  </si>
  <si>
    <t>Amortyzacja licencji filmowych</t>
  </si>
  <si>
    <t>Amortyzacja i utrata wartości</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</si>
  <si>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</si>
  <si>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</si>
  <si>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</si>
  <si>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</si>
  <si>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</si>
  <si>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Kompensata należności z tytułu podatku dochodowego z zobowiązaniami z tytułu VAT</t>
  </si>
  <si>
    <t>Marki</t>
  </si>
  <si>
    <t>Długoterminowe aktywa programowe</t>
  </si>
  <si>
    <t>Krótkoterminowe aktywa programowe</t>
  </si>
  <si>
    <t xml:space="preserve">Inne wartości niematerialne </t>
  </si>
  <si>
    <t>Obligacje</t>
  </si>
  <si>
    <t>Koszty zrealizowanego ruchu i opłat międzyoperatorskich</t>
  </si>
  <si>
    <t>Liczba abonentów na koniec okresu, z czego:</t>
  </si>
  <si>
    <t>Pakiet Familijny</t>
  </si>
  <si>
    <t>Pakiet Mini</t>
  </si>
  <si>
    <t>Pakiet Familijny (PLN)</t>
  </si>
  <si>
    <t>Pakiet Mini (PLN)</t>
  </si>
  <si>
    <t>Zmiana / %</t>
  </si>
  <si>
    <t xml:space="preserve">    Kanały tematyczne</t>
  </si>
  <si>
    <t>Polsat2</t>
  </si>
  <si>
    <t>Polsat News</t>
  </si>
  <si>
    <t>Polsat Sport</t>
  </si>
  <si>
    <t>Polsat Film</t>
  </si>
  <si>
    <t>Polsat JimJam</t>
  </si>
  <si>
    <t>Polsat Cafe</t>
  </si>
  <si>
    <t>Polsat Play</t>
  </si>
  <si>
    <t>Polsat Sport Extra</t>
  </si>
  <si>
    <r>
      <t>Kanały Polsatu; zasięg techniczny</t>
    </r>
    <r>
      <rPr>
        <b/>
        <vertAlign val="superscript"/>
        <sz val="10"/>
        <color theme="1"/>
        <rFont val="Arial Narrow"/>
        <family val="2"/>
        <charset val="238"/>
      </rPr>
      <t>1</t>
    </r>
  </si>
  <si>
    <t>Polsat</t>
  </si>
  <si>
    <r>
      <t>Średnia liczba abonentów</t>
    </r>
    <r>
      <rPr>
        <b/>
        <vertAlign val="superscript"/>
        <sz val="11"/>
        <color rgb="FF000000"/>
        <rFont val="Calibri"/>
        <family val="2"/>
        <charset val="238"/>
        <scheme val="minor"/>
      </rPr>
      <t>1</t>
    </r>
    <r>
      <rPr>
        <b/>
        <sz val="11"/>
        <color rgb="FF000000"/>
        <rFont val="Calibri"/>
        <family val="2"/>
        <charset val="238"/>
        <scheme val="minor"/>
      </rPr>
      <t>, z czego:</t>
    </r>
  </si>
  <si>
    <t>SEGMENT USŁUG ŚWIADCZONYCH KLIENTOM INDYWIDUALNYM</t>
  </si>
  <si>
    <r>
      <t>1</t>
    </r>
    <r>
      <rPr>
        <sz val="9"/>
        <color theme="1"/>
        <rFont val="Calibri"/>
        <family val="2"/>
        <charset val="238"/>
        <scheme val="minor"/>
      </rPr>
      <t xml:space="preserve"> Liczona jako suma średniej liczby abonentów w każdym miesiącu okresu podzielona przez liczbę miesięcy w okresie; średnia liczba abonentów w miesiącu wyznaczana jest jako średnia z liczby abonentów na pierwszy i na ostatni dzień roboczy danego miesiąca. </t>
    </r>
  </si>
  <si>
    <t>Liczba użytkowników usług telefonii komórkowej na koniec okresu</t>
  </si>
  <si>
    <t>Liczba użytkowników usług dostępu do internetu na koniec okresu</t>
  </si>
  <si>
    <r>
      <t>Udział w oglądalności</t>
    </r>
    <r>
      <rPr>
        <b/>
        <vertAlign val="superscript"/>
        <sz val="11"/>
        <color theme="1"/>
        <rFont val="Calibri"/>
        <family val="2"/>
        <charset val="238"/>
        <scheme val="minor"/>
      </rPr>
      <t>1</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</si>
  <si>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</si>
  <si>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t>SEGMENT NADAWANIA I PRODUKCJI TELEWIZYJNEJ</t>
  </si>
  <si>
    <t>Zysk netto za okres</t>
  </si>
  <si>
    <t>Zmiana stanu zobowiązań, rezerw i przychodów przyszłych okresów</t>
  </si>
  <si>
    <t>Straty/(zyski) z tytułu różnic kursowych, netto</t>
  </si>
  <si>
    <t>Zwiększenie netto wartości zestawów odbiorczych w leasingu operacyjnym</t>
  </si>
  <si>
    <t>Środki pieniężne netto z działalności operacyjnej</t>
  </si>
  <si>
    <t>Nabycie udziałów w jednostkach zależnych pomniejszone o przejęte środki pieniężne</t>
  </si>
  <si>
    <t>Spłata odsetek od pożyczek</t>
  </si>
  <si>
    <t>Środki pieniężne netto z działalności inwestycyjnej</t>
  </si>
  <si>
    <t>Zaciągnięcie kredytów terminowych</t>
  </si>
  <si>
    <t>Wpływ z realizacji opcji walutowych</t>
  </si>
  <si>
    <t>Środki pieniężne netto z działalności finansowej</t>
  </si>
  <si>
    <r>
      <t xml:space="preserve">Emisja obligacji </t>
    </r>
    <r>
      <rPr>
        <i/>
        <sz val="11"/>
        <color rgb="FF000000"/>
        <rFont val="Calibri"/>
        <family val="2"/>
        <charset val="238"/>
        <scheme val="minor"/>
      </rPr>
      <t>Senior Notes</t>
    </r>
  </si>
  <si>
    <r>
      <t>Spłata odsetek od kredytów, pożyczek</t>
    </r>
    <r>
      <rPr>
        <sz val="11"/>
        <color theme="1"/>
        <rFont val="Calibri"/>
        <family val="2"/>
        <charset val="238"/>
        <scheme val="minor"/>
      </rPr>
      <t>, obligacji, leasingu finansowego i zapłacone prowizje</t>
    </r>
  </si>
  <si>
    <t>SKONSOLIDOWANY RACHUNEK PRZEPŁYWÓW PIENIĘŻNYCH</t>
  </si>
  <si>
    <t>n/a</t>
  </si>
  <si>
    <t>31 grudnia 2011</t>
  </si>
  <si>
    <t>Długoterminowe prowizje dla dystrybutorów rozliczane w czasie</t>
  </si>
  <si>
    <t>Inne aktywa długoterminowe</t>
  </si>
  <si>
    <t>Należności z tytułu dostaw i usług oraz pozostałe należności</t>
  </si>
  <si>
    <t xml:space="preserve">Należności z tytułu podatku dochodowego </t>
  </si>
  <si>
    <t>Krótkoterminowe prowizje dla dystrybutorów rozliczane w czasie</t>
  </si>
  <si>
    <t>Pozostałe aktywa obrotowe</t>
  </si>
  <si>
    <t xml:space="preserve">Nadwyżka wartości emisyjnej akcji powyżej ich wartości nominalnej </t>
  </si>
  <si>
    <t>Pozostałe kapitały</t>
  </si>
  <si>
    <t>Zyski zatrzymane</t>
  </si>
  <si>
    <t xml:space="preserve">Zobowiązania z tytułu leasingu finansowego </t>
  </si>
  <si>
    <t xml:space="preserve">Zobowiązania z tytułu odroczonego podatku dochodowego </t>
  </si>
  <si>
    <t>Przychody przyszłych okresów</t>
  </si>
  <si>
    <t>Pasywa razem</t>
  </si>
  <si>
    <t>GRUPA KAPITAŁOWA CYFROWY POLSAT S.A.</t>
  </si>
  <si>
    <r>
      <t xml:space="preserve">Zobowiązania z tytułu obligacji </t>
    </r>
    <r>
      <rPr>
        <i/>
        <sz val="11"/>
        <color theme="1"/>
        <rFont val="Calibri"/>
        <family val="2"/>
        <charset val="238"/>
        <scheme val="minor"/>
      </rPr>
      <t>Senior Notes</t>
    </r>
  </si>
  <si>
    <r>
      <t>Zobowiązania z tytułu obligacji</t>
    </r>
    <r>
      <rPr>
        <i/>
        <sz val="11"/>
        <color theme="1"/>
        <rFont val="Calibri"/>
        <family val="2"/>
        <charset val="238"/>
        <scheme val="minor"/>
      </rPr>
      <t xml:space="preserve"> Senior Notes</t>
    </r>
  </si>
  <si>
    <t>Przychody ze sprzedaży usług, produktów, towarów i materiałów</t>
  </si>
  <si>
    <t>Koszty operacyjne</t>
  </si>
  <si>
    <t>Pozostałe przychody / koszty operacyjne</t>
  </si>
  <si>
    <t>Podstawowy i rozwodniony zysk na jedną akcję w złotych</t>
  </si>
  <si>
    <t>Przychody z reklamy i sponsoringu</t>
  </si>
  <si>
    <t>Przychody od operatorów kablowych i satelitarnych</t>
  </si>
  <si>
    <t>Przychody ze sprzedaży sprzętu</t>
  </si>
  <si>
    <t>Pozostałe przychody ze sprzedaży</t>
  </si>
  <si>
    <t>Koszty produkcji telewizyjnej własnej i zewnętrznej oraz amortyzacja praw sportowych</t>
  </si>
  <si>
    <t>Koszty dystrybucji, marketingu, obsługi i utrzymania klienta</t>
  </si>
  <si>
    <t>Koszty windykacji, utworzenie odpisów aktualizujących wartość należności i koszt spisanych należności</t>
  </si>
  <si>
    <t>Koszt własny sprzedanego sprzętu</t>
  </si>
  <si>
    <t>Inne koszty</t>
  </si>
  <si>
    <t xml:space="preserve">za okres 3 miesięcy zakończony </t>
  </si>
  <si>
    <t>SKONSOLIDOWANY RACHUNEK ZYSKÓW I STRAT</t>
  </si>
  <si>
    <t>(w tys. PLN)</t>
  </si>
  <si>
    <t>SKONSOLIDOWANY BILANS
(w tys. PLN)</t>
  </si>
  <si>
    <t>Sprzedaż do stron trzecich</t>
  </si>
  <si>
    <t>Sprzedaż pomiędzy segmentami</t>
  </si>
  <si>
    <t>Przychody ze sprzedaży</t>
  </si>
  <si>
    <t xml:space="preserve">Nabycie rzeczowych aktywów trwałych, zestawów odbiorczych i innych wartości niematerialnych </t>
  </si>
  <si>
    <t>Zmiana</t>
  </si>
  <si>
    <t>WYŁĄCZENIA I KOREKTY KONSOLIDACYJNE</t>
  </si>
  <si>
    <t>RAZEM</t>
  </si>
  <si>
    <r>
      <t>Wskaźnik odpływu abonentów</t>
    </r>
    <r>
      <rPr>
        <b/>
        <vertAlign val="superscript"/>
        <sz val="11"/>
        <color rgb="FF000000"/>
        <rFont val="Calibri"/>
        <family val="2"/>
        <charset val="238"/>
        <scheme val="minor"/>
      </rPr>
      <t>2</t>
    </r>
    <r>
      <rPr>
        <b/>
        <sz val="11"/>
        <color rgb="FF000000"/>
        <rFont val="Calibri"/>
        <family val="2"/>
        <charset val="238"/>
        <scheme val="minor"/>
      </rPr>
      <t>, z czego:</t>
    </r>
  </si>
  <si>
    <r>
      <rPr>
        <vertAlign val="superscript"/>
        <sz val="9"/>
        <color theme="1"/>
        <rFont val="Calibri"/>
        <family val="2"/>
        <charset val="238"/>
        <scheme val="minor"/>
      </rPr>
      <t xml:space="preserve">2 </t>
    </r>
    <r>
      <rPr>
        <sz val="9"/>
        <color theme="1"/>
        <rFont val="Calibri"/>
        <family val="2"/>
        <charset val="238"/>
        <scheme val="minor"/>
      </rPr>
      <t xml:space="preserve">Wskaźnik odpływu abonentów definiujemy jako stosunek liczby umów rozwiązanych w okresie 12 miesięcy do średniorocznej liczby umów w tym 12 miesięcznym okresie. Liczba rozwiązanych umów jest pomniejszona o liczbę abonentów, którzy zawarli z nami ponownie umowę nie później niż z końcem tego 12 miesięcznego okresu oraz o liczbę abonentów, którzy posiadali więcej niż jedną umowę i dokonali rozwiązania jednej z nich, w zamian zobowiązując się do korzystania z usługi Multiroom. </t>
    </r>
  </si>
  <si>
    <r>
      <rPr>
        <vertAlign val="superscript"/>
        <sz val="9"/>
        <color theme="1"/>
        <rFont val="Calibri"/>
        <family val="2"/>
        <charset val="238"/>
        <scheme val="minor"/>
      </rPr>
      <t>3</t>
    </r>
    <r>
      <rPr>
        <sz val="9"/>
        <color theme="1"/>
        <rFont val="Calibri"/>
        <family val="2"/>
        <charset val="238"/>
        <scheme val="minor"/>
      </rPr>
      <t xml:space="preserve"> ARPU definiujemy jako średni przychód netto na abonenta, któremu świadczyliśmy usługi, obliczany poprzez podzielenie sumy przychodów netto, generowanych przez naszych abonentów na oferowane przez nas usługi płatnej telewizji cyfrowej w danym okresie przez średnią liczbę abonentów, którym świadczyliśmy usługi w danym okresie. </t>
    </r>
  </si>
  <si>
    <t>--</t>
  </si>
  <si>
    <t>*Pozycja ta obejmuje także nabycie zestawów odbiorczych w leasingu operacyjnym</t>
  </si>
  <si>
    <t>*</t>
  </si>
  <si>
    <t xml:space="preserve">GRUPA KAPITAŁOWA CYFROWY POLSAT S A </t>
  </si>
  <si>
    <r>
      <t>Średni miesięczny przychód na abonenta</t>
    </r>
    <r>
      <rPr>
        <b/>
        <vertAlign val="superscript"/>
        <sz val="11"/>
        <color rgb="FF000000"/>
        <rFont val="Calibri"/>
        <family val="2"/>
        <charset val="238"/>
        <scheme val="minor"/>
      </rPr>
      <t xml:space="preserve">3,4 </t>
    </r>
    <r>
      <rPr>
        <b/>
        <sz val="11"/>
        <color rgb="FF000000"/>
        <rFont val="Calibri"/>
        <family val="2"/>
        <charset val="238"/>
        <scheme val="minor"/>
      </rPr>
      <t>(ARPU) (PLN), z czego:</t>
    </r>
  </si>
  <si>
    <r>
      <t xml:space="preserve">4 </t>
    </r>
    <r>
      <rPr>
        <sz val="9"/>
        <color theme="1"/>
        <rFont val="Calibri"/>
        <family val="2"/>
        <charset val="238"/>
        <scheme val="minor"/>
      </rPr>
      <t>Zgodnie z zapisami MSR 18,  Grupa od początku 2012 roku rozpoznaje niższe przychody z kar umownych od klientów z tytułu rozwiązania umów na podstawie zmiany szacunków księgowych dotyczących rozpoznawania i odzyskiwalności tych przychodów. Niniejsza zmiana szacunków nie ma istotnego przełożenia na wyniki Grupy, ponieważ równocześnie Grupa zakłada odpowiednio niższy odpis aktualizujący wartość należności, powoduje natomiast niewielki spadek wskaźnika ARPU, zachowując jednak jego stabilny trend wzrostowy. W opinii Zarządu, takie podejście precyzyjniej oddaje stan i kondycję biznesu i jest bardziej transparentne dla otoczenia rynkowego.</t>
    </r>
  </si>
  <si>
    <t>Spłata odsetek od Cash Pool</t>
  </si>
  <si>
    <t>5</t>
  </si>
  <si>
    <t>31 grudnia 2012</t>
  </si>
  <si>
    <t>3 miesiące zakończone 31 grudnia</t>
  </si>
  <si>
    <t>12 miesięcy zakończone 31 grudnia</t>
  </si>
  <si>
    <t xml:space="preserve">za okres 12 miesięcy zakończony </t>
  </si>
  <si>
    <t>za okres 12 miesięcy zakończony</t>
  </si>
  <si>
    <r>
      <t xml:space="preserve">5 </t>
    </r>
    <r>
      <rPr>
        <sz val="9"/>
        <color theme="1"/>
        <rFont val="Calibri"/>
        <family val="2"/>
        <charset val="238"/>
        <scheme val="minor"/>
      </rPr>
      <t>W tym 137.103 użytkowników naszej usługi MVNO i 7.784 naszych klientów, którzy zakupili usługę telefonii komórkowej Polkomtela w ramach cross promocji.</t>
    </r>
  </si>
  <si>
    <r>
      <t>Polsat Sport News</t>
    </r>
    <r>
      <rPr>
        <vertAlign val="superscript"/>
        <sz val="9"/>
        <color theme="1"/>
        <rFont val="Arial Narrow"/>
        <family val="2"/>
        <charset val="238"/>
      </rPr>
      <t>(2)</t>
    </r>
  </si>
  <si>
    <t>Polsat JimJam [JimJam]</t>
  </si>
  <si>
    <r>
      <t>Polsat Crime &amp; Investigation Network</t>
    </r>
    <r>
      <rPr>
        <vertAlign val="superscript"/>
        <sz val="9"/>
        <color theme="1"/>
        <rFont val="Arial Narrow"/>
        <family val="2"/>
        <charset val="238"/>
      </rPr>
      <t>(3)</t>
    </r>
  </si>
  <si>
    <r>
      <t>Polsat Biznes</t>
    </r>
    <r>
      <rPr>
        <vertAlign val="superscript"/>
        <sz val="9"/>
        <color theme="1"/>
        <rFont val="Arial Narrow"/>
        <family val="2"/>
        <charset val="238"/>
      </rPr>
      <t>(4)</t>
    </r>
  </si>
  <si>
    <r>
      <t>Polsat Futbol</t>
    </r>
    <r>
      <rPr>
        <vertAlign val="superscript"/>
        <sz val="9"/>
        <color theme="1"/>
        <rFont val="Arial Narrow"/>
        <family val="2"/>
        <charset val="238"/>
      </rPr>
      <t>(5)</t>
    </r>
  </si>
  <si>
    <t>(1) NAM, udział w oglądalności w grupie wszyscy 16-49 lat, cała doba</t>
  </si>
  <si>
    <t>(3) kanał w monitoringu od stycznia 2012</t>
  </si>
  <si>
    <t>(4) do lutego 2013 kanał nadawał pod nazwą TV Biznes</t>
  </si>
  <si>
    <t>(5) kanał nadawał do końca maja 2012, dane za ten okres</t>
  </si>
  <si>
    <t>(6) Szacunki własne na podstawie danych Starlink</t>
  </si>
  <si>
    <r>
      <t>Polsat Biznes</t>
    </r>
    <r>
      <rPr>
        <vertAlign val="superscript"/>
        <sz val="9"/>
        <color theme="1"/>
        <rFont val="Arial Narrow"/>
        <family val="2"/>
        <charset val="238"/>
      </rPr>
      <t>2</t>
    </r>
  </si>
  <si>
    <r>
      <t>Polsat Sport News</t>
    </r>
    <r>
      <rPr>
        <vertAlign val="superscript"/>
        <sz val="9"/>
        <color theme="1"/>
        <rFont val="Arial Narrow"/>
        <family val="2"/>
        <charset val="238"/>
      </rPr>
      <t>3</t>
    </r>
  </si>
  <si>
    <r>
      <t>Polsat Sport Extra</t>
    </r>
    <r>
      <rPr>
        <vertAlign val="superscript"/>
        <sz val="9"/>
        <color theme="1"/>
        <rFont val="Arial Narrow"/>
        <family val="2"/>
        <charset val="238"/>
      </rPr>
      <t>4</t>
    </r>
  </si>
  <si>
    <r>
      <t>Polsat Futbol</t>
    </r>
    <r>
      <rPr>
        <vertAlign val="superscript"/>
        <sz val="9"/>
        <color theme="1"/>
        <rFont val="Arial Narrow"/>
        <family val="2"/>
        <charset val="238"/>
      </rPr>
      <t>6</t>
    </r>
  </si>
  <si>
    <r>
      <t>Polsat Sport HD</t>
    </r>
    <r>
      <rPr>
        <vertAlign val="superscript"/>
        <sz val="9"/>
        <color theme="1"/>
        <rFont val="Arial Narrow"/>
        <family val="2"/>
        <charset val="238"/>
      </rPr>
      <t>7</t>
    </r>
  </si>
  <si>
    <r>
      <t>Polsat Food</t>
    </r>
    <r>
      <rPr>
        <vertAlign val="superscript"/>
        <sz val="9"/>
        <color theme="1"/>
        <rFont val="Arial Narrow"/>
        <family val="2"/>
        <charset val="238"/>
      </rPr>
      <t>8</t>
    </r>
    <r>
      <rPr>
        <sz val="9"/>
        <color theme="1"/>
        <rFont val="Arial Narrow"/>
        <family val="2"/>
        <charset val="238"/>
      </rPr>
      <t xml:space="preserve"> </t>
    </r>
  </si>
  <si>
    <r>
      <t>1</t>
    </r>
    <r>
      <rPr>
        <sz val="9"/>
        <color theme="1"/>
        <rFont val="Calibri"/>
        <family val="2"/>
        <charset val="238"/>
        <scheme val="minor"/>
      </rPr>
      <t xml:space="preserve"> NAM, odsetek telewizyjnych gospodarstw domowych, które mają możliwość odbioru danego kanału; średnia arytmetyczna zasięgów miesięcznych</t>
    </r>
  </si>
  <si>
    <r>
      <t>2</t>
    </r>
    <r>
      <rPr>
        <sz val="9"/>
        <color theme="1"/>
        <rFont val="Calibri"/>
        <family val="2"/>
        <charset val="238"/>
        <scheme val="minor"/>
      </rPr>
      <t xml:space="preserve"> do lutego 2013 kanał nadawał pod nazwą TV Biznes</t>
    </r>
  </si>
  <si>
    <r>
      <t>3</t>
    </r>
    <r>
      <rPr>
        <sz val="9"/>
        <color theme="1"/>
        <rFont val="Calibri"/>
        <family val="2"/>
        <charset val="238"/>
        <scheme val="minor"/>
      </rPr>
      <t xml:space="preserve"> Dane od czerwca 2011 r. (wcześniej nie monitorowano)</t>
    </r>
  </si>
  <si>
    <r>
      <t>4</t>
    </r>
    <r>
      <rPr>
        <sz val="9"/>
        <color theme="1"/>
        <rFont val="Calibri"/>
        <family val="2"/>
        <charset val="238"/>
        <scheme val="minor"/>
      </rPr>
      <t xml:space="preserve"> Od czerwca 2012 r. zasięg łączny z Polsat Sport Extra HD (nowy kanał)</t>
    </r>
  </si>
  <si>
    <r>
      <t>5</t>
    </r>
    <r>
      <rPr>
        <sz val="9"/>
        <color theme="1"/>
        <rFont val="Calibri"/>
        <family val="2"/>
        <charset val="238"/>
        <scheme val="minor"/>
      </rPr>
      <t xml:space="preserve"> Polsat Crime &amp; Investigation Network, na mocy współpracy firm Telewizja Polsat oraz A+E Networks UK, nadaje od listopada 2011 r. (wcześniejsze dane odnoszą się do zasięgu stacji przed rozpoczęciem współpracy z Telewizją Polsat)</t>
    </r>
  </si>
  <si>
    <r>
      <t xml:space="preserve">6 </t>
    </r>
    <r>
      <rPr>
        <sz val="9"/>
        <color theme="1"/>
        <rFont val="Calibri"/>
        <family val="2"/>
        <charset val="238"/>
        <scheme val="minor"/>
      </rPr>
      <t xml:space="preserve">Dane do maja 2012 r. (kanał zamknięty) </t>
    </r>
  </si>
  <si>
    <r>
      <t>7</t>
    </r>
    <r>
      <rPr>
        <sz val="9"/>
        <color theme="1"/>
        <rFont val="Calibri"/>
        <family val="2"/>
        <charset val="238"/>
        <scheme val="minor"/>
      </rPr>
      <t xml:space="preserve"> Dane od lutego 2011 r.  (wcześniej nie monitorowano) do czerwca 2012 r. (przed ujednoliceniem ramówki z Polsat Sport) </t>
    </r>
  </si>
  <si>
    <r>
      <t xml:space="preserve">8 </t>
    </r>
    <r>
      <rPr>
        <sz val="9"/>
        <color theme="1"/>
        <rFont val="Calibri"/>
        <family val="2"/>
        <charset val="238"/>
        <scheme val="minor"/>
      </rPr>
      <t>Dane od listopada 2012</t>
    </r>
  </si>
  <si>
    <t>Amortyzacja</t>
  </si>
  <si>
    <t>Utrata wartości</t>
  </si>
  <si>
    <t>-</t>
  </si>
  <si>
    <t>Nabycie obligacji</t>
  </si>
  <si>
    <t>Zaliczka na udziały</t>
  </si>
  <si>
    <t>Otrzymana dywidenda</t>
  </si>
  <si>
    <t>-1.2 p.p.</t>
  </si>
  <si>
    <t>-1.6 p.p.</t>
  </si>
  <si>
    <t>0.1 p.p.</t>
  </si>
  <si>
    <r>
      <t>(2)</t>
    </r>
    <r>
      <rPr>
        <vertAlign val="superscript"/>
        <sz val="9"/>
        <color theme="1"/>
        <rFont val="Calibri"/>
        <family val="2"/>
        <charset val="238"/>
        <scheme val="minor"/>
      </rPr>
      <t xml:space="preserve"> </t>
    </r>
    <r>
      <rPr>
        <sz val="9"/>
        <color theme="1"/>
        <rFont val="Calibri"/>
        <family val="2"/>
        <charset val="238"/>
        <scheme val="minor"/>
      </rPr>
      <t>kanał w monitoringu od listopada 2012, dane obejmują okres listopad-grudzień 2012</t>
    </r>
  </si>
  <si>
    <t>n/d</t>
  </si>
  <si>
    <t>Zyski i straty z działalności inwestycyjnej</t>
  </si>
  <si>
    <t>Zysk z udziału w jednostce współkontrolowanej wycenianej metodą praw własności</t>
  </si>
  <si>
    <t>Zysk brutto za okres</t>
  </si>
  <si>
    <r>
      <t>Zysk netto przypadający na a</t>
    </r>
    <r>
      <rPr>
        <sz val="11"/>
        <color rgb="FF000000"/>
        <rFont val="Calibri"/>
        <family val="2"/>
        <charset val="238"/>
        <scheme val="minor"/>
      </rPr>
      <t>kcjonariuszy Jednostki Dominującej</t>
    </r>
  </si>
  <si>
    <r>
      <t xml:space="preserve">Zysk </t>
    </r>
    <r>
      <rPr>
        <sz val="11"/>
        <color theme="1"/>
        <rFont val="Calibri"/>
        <family val="2"/>
        <charset val="238"/>
        <scheme val="minor"/>
      </rPr>
      <t>z udziału w jednostce współkontrolowanej wycenianej</t>
    </r>
    <r>
      <rPr>
        <sz val="11"/>
        <color rgb="FF000000"/>
        <rFont val="Calibri"/>
        <family val="2"/>
        <charset val="238"/>
        <scheme val="minor"/>
      </rPr>
      <t xml:space="preserve"> metodą praw własności</t>
    </r>
  </si>
  <si>
    <r>
      <t>Udział w rynku reklamy</t>
    </r>
    <r>
      <rPr>
        <b/>
        <vertAlign val="superscript"/>
        <sz val="11"/>
        <rFont val="Calibri"/>
        <family val="2"/>
        <charset val="238"/>
        <scheme val="minor"/>
      </rPr>
      <t>(6)</t>
    </r>
  </si>
  <si>
    <t>Strata/(zyski) z działalności inwestycyjnej</t>
  </si>
  <si>
    <t xml:space="preserve">Środki pieniężne z działalności operacyjnej </t>
  </si>
  <si>
    <r>
      <t>Polsat Crime &amp; Investigation Network</t>
    </r>
    <r>
      <rPr>
        <vertAlign val="superscript"/>
        <sz val="9"/>
        <color theme="1"/>
        <rFont val="Arial Narrow"/>
        <family val="2"/>
        <charset val="238"/>
      </rPr>
      <t>5</t>
    </r>
  </si>
</sst>
</file>

<file path=xl/styles.xml><?xml version="1.0" encoding="utf-8"?>
<styleSheet xmlns="http://schemas.openxmlformats.org/spreadsheetml/2006/main">
  <numFmts count="7">
    <numFmt numFmtId="41" formatCode="_-* #,##0\ _z_ł_-;\-* #,##0\ _z_ł_-;_-* &quot;-&quot;\ _z_ł_-;_-@_-"/>
    <numFmt numFmtId="43" formatCode="_-* #,##0.00\ _z_ł_-;\-* #,##0.00\ _z_ł_-;_-* &quot;-&quot;??\ _z_ł_-;_-@_-"/>
    <numFmt numFmtId="164" formatCode="_(* #,##0_);_(* \(#,##0\);_(* &quot;-&quot;_);_(@_)"/>
    <numFmt numFmtId="165" formatCode="#,##0.0"/>
    <numFmt numFmtId="166" formatCode="0.0"/>
    <numFmt numFmtId="167" formatCode="0.0%"/>
    <numFmt numFmtId="168" formatCode="#\.##0"/>
  </numFmts>
  <fonts count="34">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b/>
      <vertAlign val="superscript"/>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i/>
      <sz val="11"/>
      <color rgb="FF000000"/>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b/>
      <vertAlign val="superscript"/>
      <sz val="11"/>
      <color indexed="8"/>
      <name val="Calibri"/>
      <family val="2"/>
      <charset val="238"/>
    </font>
    <font>
      <sz val="9"/>
      <color theme="1"/>
      <name val="Arial Narrow"/>
      <family val="2"/>
      <charset val="238"/>
    </font>
    <font>
      <vertAlign val="superscript"/>
      <sz val="9"/>
      <color theme="1"/>
      <name val="Arial Narrow"/>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s>
  <borders count="2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7" fillId="0" borderId="0" xfId="0" applyFont="1"/>
    <xf numFmtId="0" fontId="9" fillId="3" borderId="8" xfId="0" applyFont="1" applyFill="1" applyBorder="1" applyAlignment="1">
      <alignment vertical="center" wrapText="1"/>
    </xf>
    <xf numFmtId="0" fontId="10" fillId="3" borderId="6" xfId="0" applyFont="1" applyFill="1" applyBorder="1" applyAlignment="1">
      <alignment vertical="center" wrapText="1"/>
    </xf>
    <xf numFmtId="167" fontId="13" fillId="3" borderId="7" xfId="2" applyNumberFormat="1" applyFont="1" applyFill="1" applyBorder="1" applyAlignment="1">
      <alignment horizontal="right" vertical="center" wrapText="1"/>
    </xf>
    <xf numFmtId="167" fontId="14" fillId="3" borderId="10" xfId="2" applyNumberFormat="1" applyFont="1" applyFill="1" applyBorder="1" applyAlignment="1">
      <alignment horizontal="right" vertical="center" wrapText="1"/>
    </xf>
    <xf numFmtId="0" fontId="9" fillId="3" borderId="11" xfId="0" applyFont="1" applyFill="1" applyBorder="1" applyAlignment="1">
      <alignment vertical="center" wrapText="1"/>
    </xf>
    <xf numFmtId="167" fontId="14" fillId="3" borderId="12" xfId="2" applyNumberFormat="1" applyFont="1" applyFill="1" applyBorder="1" applyAlignment="1">
      <alignment horizontal="right" vertical="center" wrapText="1"/>
    </xf>
    <xf numFmtId="0" fontId="11" fillId="3" borderId="6" xfId="0" applyFont="1" applyFill="1" applyBorder="1" applyAlignment="1">
      <alignment vertical="center" wrapText="1"/>
    </xf>
    <xf numFmtId="167" fontId="13" fillId="3" borderId="12" xfId="2" applyNumberFormat="1" applyFont="1" applyFill="1" applyBorder="1" applyAlignment="1">
      <alignment horizontal="right" vertical="center" wrapText="1"/>
    </xf>
    <xf numFmtId="0" fontId="11" fillId="3" borderId="11" xfId="0" applyFont="1" applyFill="1" applyBorder="1" applyAlignment="1">
      <alignment vertical="center" wrapText="1"/>
    </xf>
    <xf numFmtId="0" fontId="13" fillId="3" borderId="12" xfId="0" quotePrefix="1" applyFont="1" applyFill="1" applyBorder="1" applyAlignment="1">
      <alignment horizontal="right" vertical="center" wrapText="1"/>
    </xf>
    <xf numFmtId="0" fontId="14" fillId="3" borderId="10" xfId="0" quotePrefix="1" applyFont="1" applyFill="1" applyBorder="1" applyAlignment="1">
      <alignment horizontal="right" vertical="center" wrapText="1"/>
    </xf>
    <xf numFmtId="0" fontId="14" fillId="3" borderId="12" xfId="0" applyFont="1" applyFill="1" applyBorder="1" applyAlignment="1">
      <alignment horizontal="right" vertical="center" wrapText="1"/>
    </xf>
    <xf numFmtId="0" fontId="14" fillId="2" borderId="11"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1" fillId="4" borderId="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8" fillId="0" borderId="0" xfId="0" applyFont="1" applyFill="1" applyBorder="1" applyAlignment="1">
      <alignment vertical="center" wrapText="1"/>
    </xf>
    <xf numFmtId="0" fontId="0" fillId="0" borderId="0" xfId="0" applyBorder="1"/>
    <xf numFmtId="168" fontId="2" fillId="0" borderId="0" xfId="0" applyNumberFormat="1" applyFont="1" applyFill="1" applyBorder="1" applyAlignment="1">
      <alignment vertical="center"/>
    </xf>
    <xf numFmtId="0" fontId="10" fillId="3" borderId="13" xfId="0" applyFont="1" applyFill="1" applyBorder="1" applyAlignment="1">
      <alignment vertical="center" wrapText="1"/>
    </xf>
    <xf numFmtId="0" fontId="11" fillId="3" borderId="8" xfId="0" applyFont="1" applyFill="1" applyBorder="1" applyAlignment="1">
      <alignment vertical="center" wrapText="1"/>
    </xf>
    <xf numFmtId="0" fontId="13" fillId="3" borderId="6" xfId="0" applyFont="1" applyFill="1" applyBorder="1" applyAlignment="1">
      <alignment vertical="center" wrapText="1"/>
    </xf>
    <xf numFmtId="0" fontId="9" fillId="3" borderId="8" xfId="0" applyFont="1" applyFill="1" applyBorder="1" applyAlignment="1">
      <alignment vertical="center"/>
    </xf>
    <xf numFmtId="10" fontId="13" fillId="2" borderId="13" xfId="2" applyNumberFormat="1" applyFont="1" applyFill="1" applyBorder="1" applyAlignment="1">
      <alignment horizontal="right" vertical="center" wrapText="1"/>
    </xf>
    <xf numFmtId="10" fontId="13" fillId="3" borderId="3" xfId="2" applyNumberFormat="1" applyFont="1" applyFill="1" applyBorder="1" applyAlignment="1">
      <alignment horizontal="right" vertical="center" wrapText="1"/>
    </xf>
    <xf numFmtId="10" fontId="13" fillId="3" borderId="9" xfId="2" applyNumberFormat="1" applyFont="1" applyFill="1" applyBorder="1" applyAlignment="1">
      <alignment horizontal="right" vertical="center" wrapText="1"/>
    </xf>
    <xf numFmtId="10" fontId="13" fillId="2" borderId="19" xfId="2" applyNumberFormat="1" applyFont="1" applyFill="1" applyBorder="1" applyAlignment="1">
      <alignment horizontal="right" vertical="center" wrapText="1"/>
    </xf>
    <xf numFmtId="10" fontId="13" fillId="3" borderId="5" xfId="2" applyNumberFormat="1" applyFont="1" applyFill="1" applyBorder="1" applyAlignment="1">
      <alignment horizontal="right" vertical="center" wrapText="1"/>
    </xf>
    <xf numFmtId="10" fontId="13" fillId="3" borderId="17" xfId="2" applyNumberFormat="1" applyFont="1" applyFill="1" applyBorder="1" applyAlignment="1">
      <alignment horizontal="right" vertical="center" wrapText="1"/>
    </xf>
    <xf numFmtId="10" fontId="13" fillId="2" borderId="8" xfId="2" applyNumberFormat="1" applyFont="1" applyFill="1" applyBorder="1" applyAlignment="1">
      <alignment horizontal="right" vertical="center" wrapText="1"/>
    </xf>
    <xf numFmtId="10" fontId="13" fillId="3" borderId="0" xfId="2" applyNumberFormat="1" applyFont="1" applyFill="1" applyBorder="1" applyAlignment="1">
      <alignment horizontal="right" vertical="center" wrapText="1"/>
    </xf>
    <xf numFmtId="10" fontId="13" fillId="3" borderId="10" xfId="2" applyNumberFormat="1" applyFont="1" applyFill="1" applyBorder="1" applyAlignment="1">
      <alignment horizontal="right" vertical="center" wrapText="1"/>
    </xf>
    <xf numFmtId="10" fontId="14" fillId="2" borderId="8" xfId="2" applyNumberFormat="1" applyFont="1" applyFill="1" applyBorder="1" applyAlignment="1">
      <alignment horizontal="right" vertical="center" wrapText="1"/>
    </xf>
    <xf numFmtId="10" fontId="14" fillId="3" borderId="0" xfId="2" applyNumberFormat="1" applyFont="1" applyFill="1" applyBorder="1" applyAlignment="1">
      <alignment horizontal="right" vertical="center" wrapText="1"/>
    </xf>
    <xf numFmtId="10" fontId="14" fillId="3" borderId="10" xfId="2" applyNumberFormat="1" applyFont="1" applyFill="1" applyBorder="1" applyAlignment="1">
      <alignment horizontal="right" vertical="center" wrapText="1"/>
    </xf>
    <xf numFmtId="0" fontId="9" fillId="3" borderId="13" xfId="0" applyFont="1" applyFill="1" applyBorder="1" applyAlignment="1">
      <alignment vertical="center"/>
    </xf>
    <xf numFmtId="0" fontId="7" fillId="3" borderId="15" xfId="0" applyFont="1" applyFill="1" applyBorder="1" applyAlignment="1"/>
    <xf numFmtId="0" fontId="7" fillId="3" borderId="20" xfId="0" applyFont="1" applyFill="1" applyBorder="1" applyAlignment="1"/>
    <xf numFmtId="0" fontId="7" fillId="3" borderId="16" xfId="0" applyFont="1" applyFill="1" applyBorder="1" applyAlignment="1"/>
    <xf numFmtId="167" fontId="14" fillId="3" borderId="9" xfId="2" applyNumberFormat="1" applyFont="1" applyFill="1" applyBorder="1" applyAlignment="1">
      <alignment vertical="center"/>
    </xf>
    <xf numFmtId="167" fontId="14" fillId="3" borderId="10" xfId="2" applyNumberFormat="1" applyFont="1" applyFill="1" applyBorder="1" applyAlignment="1">
      <alignment vertical="center"/>
    </xf>
    <xf numFmtId="167" fontId="14" fillId="3" borderId="10" xfId="1" applyNumberFormat="1" applyFont="1" applyFill="1" applyBorder="1" applyAlignment="1">
      <alignment vertical="center"/>
    </xf>
    <xf numFmtId="166" fontId="14" fillId="2" borderId="8" xfId="2" applyNumberFormat="1" applyFont="1" applyFill="1" applyBorder="1" applyAlignment="1">
      <alignment horizontal="right" vertical="center" wrapText="1"/>
    </xf>
    <xf numFmtId="166" fontId="14" fillId="3" borderId="0" xfId="2" applyNumberFormat="1" applyFont="1" applyFill="1" applyBorder="1" applyAlignment="1">
      <alignment horizontal="right" vertical="center" wrapText="1"/>
    </xf>
    <xf numFmtId="166" fontId="14" fillId="2" borderId="13" xfId="2" applyNumberFormat="1" applyFont="1" applyFill="1" applyBorder="1" applyAlignment="1">
      <alignment horizontal="right" vertical="center" wrapText="1"/>
    </xf>
    <xf numFmtId="166" fontId="14" fillId="3" borderId="3" xfId="2" applyNumberFormat="1" applyFont="1" applyFill="1" applyBorder="1" applyAlignment="1">
      <alignment horizontal="right" vertical="center" wrapText="1"/>
    </xf>
    <xf numFmtId="166" fontId="14" fillId="2" borderId="11" xfId="2" applyNumberFormat="1" applyFont="1" applyFill="1" applyBorder="1" applyAlignment="1">
      <alignment horizontal="right" vertical="center" wrapText="1"/>
    </xf>
    <xf numFmtId="166" fontId="14" fillId="3" borderId="4" xfId="2" applyNumberFormat="1" applyFont="1" applyFill="1" applyBorder="1" applyAlignment="1">
      <alignment horizontal="right" vertical="center" wrapText="1"/>
    </xf>
    <xf numFmtId="0" fontId="17" fillId="0" borderId="0" xfId="0" applyFont="1" applyFill="1" applyBorder="1" applyAlignment="1"/>
    <xf numFmtId="0" fontId="12" fillId="4" borderId="7" xfId="0" applyFont="1" applyFill="1" applyBorder="1" applyAlignment="1">
      <alignment horizontal="right" vertical="center" wrapText="1"/>
    </xf>
    <xf numFmtId="0" fontId="11" fillId="4" borderId="2" xfId="0" applyFont="1" applyFill="1" applyBorder="1" applyAlignment="1">
      <alignment horizontal="right" vertical="center" wrapText="1"/>
    </xf>
    <xf numFmtId="0" fontId="8" fillId="5" borderId="14" xfId="0" applyFont="1" applyFill="1" applyBorder="1" applyAlignment="1">
      <alignment horizontal="right" vertical="center"/>
    </xf>
    <xf numFmtId="0" fontId="8" fillId="5" borderId="1"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6" xfId="0" applyFont="1" applyFill="1" applyBorder="1" applyAlignment="1">
      <alignment horizontal="right" vertical="center"/>
    </xf>
    <xf numFmtId="0" fontId="7" fillId="3" borderId="13" xfId="0" applyFont="1" applyFill="1" applyBorder="1" applyAlignment="1">
      <alignment vertical="center"/>
    </xf>
    <xf numFmtId="0" fontId="7" fillId="3" borderId="8" xfId="0" applyFont="1" applyFill="1" applyBorder="1" applyAlignment="1">
      <alignment vertical="center"/>
    </xf>
    <xf numFmtId="0" fontId="11" fillId="3" borderId="13" xfId="0" applyFont="1" applyFill="1" applyBorder="1" applyAlignment="1">
      <alignment vertical="center"/>
    </xf>
    <xf numFmtId="0" fontId="11" fillId="3" borderId="6" xfId="0" applyFont="1" applyFill="1" applyBorder="1" applyAlignment="1">
      <alignment vertical="center"/>
    </xf>
    <xf numFmtId="0" fontId="0" fillId="3" borderId="9" xfId="0" applyFill="1" applyBorder="1" applyAlignment="1">
      <alignment vertical="center"/>
    </xf>
    <xf numFmtId="3" fontId="11" fillId="3" borderId="2" xfId="0" applyNumberFormat="1" applyFont="1" applyFill="1" applyBorder="1" applyAlignment="1">
      <alignment horizontal="right" vertical="center"/>
    </xf>
    <xf numFmtId="3" fontId="10" fillId="3" borderId="3" xfId="0" applyNumberFormat="1" applyFont="1" applyFill="1" applyBorder="1" applyAlignment="1">
      <alignment horizontal="right" vertical="center"/>
    </xf>
    <xf numFmtId="3" fontId="7" fillId="2" borderId="8"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3" fontId="10" fillId="3" borderId="2" xfId="0" applyNumberFormat="1" applyFont="1" applyFill="1" applyBorder="1" applyAlignment="1">
      <alignment horizontal="right" vertical="center"/>
    </xf>
    <xf numFmtId="167" fontId="10" fillId="3" borderId="9" xfId="2" applyNumberFormat="1" applyFont="1" applyFill="1" applyBorder="1" applyAlignment="1">
      <alignment vertical="center"/>
    </xf>
    <xf numFmtId="167" fontId="10" fillId="3" borderId="7" xfId="2" applyNumberFormat="1" applyFont="1" applyFill="1" applyBorder="1" applyAlignment="1">
      <alignment vertical="center"/>
    </xf>
    <xf numFmtId="167" fontId="7" fillId="3" borderId="10" xfId="2" applyNumberFormat="1" applyFont="1" applyFill="1" applyBorder="1" applyAlignment="1">
      <alignment vertical="center"/>
    </xf>
    <xf numFmtId="167" fontId="9" fillId="3" borderId="10" xfId="2" applyNumberFormat="1" applyFont="1" applyFill="1" applyBorder="1" applyAlignment="1">
      <alignment horizontal="right" vertical="center"/>
    </xf>
    <xf numFmtId="167" fontId="10" fillId="3" borderId="10" xfId="2" applyNumberFormat="1" applyFont="1" applyFill="1" applyBorder="1" applyAlignment="1">
      <alignment vertical="center"/>
    </xf>
    <xf numFmtId="167" fontId="7" fillId="3" borderId="10" xfId="2" applyNumberFormat="1" applyFont="1" applyFill="1" applyBorder="1" applyAlignment="1">
      <alignment horizontal="right" vertical="center"/>
    </xf>
    <xf numFmtId="3" fontId="13" fillId="2" borderId="6" xfId="0" applyNumberFormat="1" applyFont="1" applyFill="1" applyBorder="1" applyAlignment="1">
      <alignment horizontal="right" vertical="center" wrapText="1"/>
    </xf>
    <xf numFmtId="3" fontId="13" fillId="3" borderId="2" xfId="0" applyNumberFormat="1" applyFont="1" applyFill="1" applyBorder="1" applyAlignment="1">
      <alignment horizontal="right" vertical="center" wrapText="1"/>
    </xf>
    <xf numFmtId="3" fontId="14" fillId="2" borderId="8"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3" fontId="14" fillId="2" borderId="11" xfId="0" applyNumberFormat="1" applyFont="1" applyFill="1" applyBorder="1" applyAlignment="1">
      <alignment horizontal="right" vertical="center" wrapText="1"/>
    </xf>
    <xf numFmtId="3" fontId="14" fillId="3" borderId="4"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3" fontId="4" fillId="2" borderId="6" xfId="0" applyNumberFormat="1" applyFont="1" applyFill="1" applyBorder="1" applyAlignment="1">
      <alignment vertical="center"/>
    </xf>
    <xf numFmtId="3" fontId="4" fillId="0" borderId="2" xfId="0" applyNumberFormat="1" applyFont="1" applyFill="1" applyBorder="1" applyAlignment="1">
      <alignment vertical="center"/>
    </xf>
    <xf numFmtId="0" fontId="7" fillId="0" borderId="0" xfId="0" applyFont="1" applyAlignment="1">
      <alignment vertical="center"/>
    </xf>
    <xf numFmtId="3" fontId="7" fillId="2" borderId="0"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0" fontId="10" fillId="8" borderId="6" xfId="0" applyFont="1" applyFill="1" applyBorder="1" applyAlignment="1">
      <alignment vertical="center"/>
    </xf>
    <xf numFmtId="3" fontId="10" fillId="9" borderId="2" xfId="0" applyNumberFormat="1" applyFont="1" applyFill="1" applyBorder="1" applyAlignment="1">
      <alignment horizontal="right" vertical="center"/>
    </xf>
    <xf numFmtId="3" fontId="10" fillId="8" borderId="2" xfId="0" applyNumberFormat="1" applyFont="1" applyFill="1" applyBorder="1" applyAlignment="1">
      <alignment horizontal="right" vertical="center"/>
    </xf>
    <xf numFmtId="0" fontId="10" fillId="10" borderId="6" xfId="0" applyFont="1" applyFill="1" applyBorder="1" applyAlignment="1">
      <alignment vertical="center"/>
    </xf>
    <xf numFmtId="3" fontId="10" fillId="10" borderId="2" xfId="0" applyNumberFormat="1" applyFont="1" applyFill="1" applyBorder="1" applyAlignment="1">
      <alignment horizontal="right" vertical="center"/>
    </xf>
    <xf numFmtId="0" fontId="10" fillId="3" borderId="13" xfId="0" applyFont="1" applyFill="1" applyBorder="1" applyAlignment="1">
      <alignment vertical="center"/>
    </xf>
    <xf numFmtId="3" fontId="7" fillId="2" borderId="4" xfId="0" applyNumberFormat="1" applyFont="1" applyFill="1" applyBorder="1" applyAlignment="1">
      <alignment horizontal="right" vertical="center"/>
    </xf>
    <xf numFmtId="0" fontId="22" fillId="0" borderId="0" xfId="0" applyFont="1" applyAlignment="1">
      <alignment vertical="center"/>
    </xf>
    <xf numFmtId="0" fontId="0" fillId="3" borderId="0" xfId="0" applyFill="1"/>
    <xf numFmtId="0" fontId="22" fillId="3" borderId="0" xfId="0" applyFont="1" applyFill="1" applyAlignment="1">
      <alignment vertical="center"/>
    </xf>
    <xf numFmtId="0" fontId="7" fillId="3" borderId="11" xfId="0" applyFont="1" applyFill="1" applyBorder="1" applyAlignment="1">
      <alignment vertical="center"/>
    </xf>
    <xf numFmtId="0" fontId="10" fillId="3" borderId="11" xfId="0" applyFont="1" applyFill="1" applyBorder="1" applyAlignment="1">
      <alignment vertical="center"/>
    </xf>
    <xf numFmtId="0" fontId="7" fillId="3" borderId="8" xfId="0" applyFont="1" applyFill="1" applyBorder="1" applyAlignment="1">
      <alignment vertical="center" wrapText="1"/>
    </xf>
    <xf numFmtId="3" fontId="7" fillId="3" borderId="4" xfId="0" applyNumberFormat="1" applyFont="1" applyFill="1" applyBorder="1" applyAlignment="1">
      <alignment horizontal="right" vertical="center"/>
    </xf>
    <xf numFmtId="167" fontId="10" fillId="8" borderId="7" xfId="2" applyNumberFormat="1" applyFont="1" applyFill="1" applyBorder="1" applyAlignment="1">
      <alignment vertical="center"/>
    </xf>
    <xf numFmtId="167" fontId="10" fillId="10" borderId="7" xfId="2" applyNumberFormat="1" applyFont="1" applyFill="1" applyBorder="1" applyAlignment="1">
      <alignment vertical="center"/>
    </xf>
    <xf numFmtId="0" fontId="8" fillId="5" borderId="2" xfId="0" applyFont="1" applyFill="1" applyBorder="1" applyAlignment="1">
      <alignment horizontal="right" vertical="center"/>
    </xf>
    <xf numFmtId="3" fontId="10" fillId="2" borderId="3" xfId="0" applyNumberFormat="1" applyFont="1" applyFill="1" applyBorder="1" applyAlignment="1">
      <alignment horizontal="right" vertical="center"/>
    </xf>
    <xf numFmtId="3" fontId="11" fillId="2" borderId="2" xfId="0" applyNumberFormat="1" applyFont="1" applyFill="1" applyBorder="1" applyAlignment="1">
      <alignment horizontal="right" vertical="center"/>
    </xf>
    <xf numFmtId="3" fontId="9" fillId="2" borderId="0" xfId="0" applyNumberFormat="1" applyFont="1" applyFill="1" applyBorder="1" applyAlignment="1">
      <alignment horizontal="right" vertical="center"/>
    </xf>
    <xf numFmtId="0" fontId="11" fillId="4" borderId="4"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8" fillId="5" borderId="11" xfId="0"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3" borderId="3" xfId="0" applyNumberFormat="1" applyFont="1" applyFill="1" applyBorder="1" applyAlignment="1">
      <alignment horizontal="right" vertical="center"/>
    </xf>
    <xf numFmtId="167" fontId="7" fillId="3" borderId="9" xfId="2" applyNumberFormat="1" applyFont="1" applyFill="1" applyBorder="1" applyAlignment="1">
      <alignment vertical="center"/>
    </xf>
    <xf numFmtId="0" fontId="9" fillId="3" borderId="11" xfId="0" applyFont="1" applyFill="1" applyBorder="1" applyAlignment="1">
      <alignment vertical="center"/>
    </xf>
    <xf numFmtId="167" fontId="7" fillId="3" borderId="12" xfId="2" applyNumberFormat="1" applyFont="1" applyFill="1" applyBorder="1" applyAlignment="1">
      <alignment vertical="center"/>
    </xf>
    <xf numFmtId="3" fontId="9" fillId="2" borderId="3"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3" fontId="9" fillId="3" borderId="4" xfId="0" applyNumberFormat="1" applyFont="1" applyFill="1" applyBorder="1" applyAlignment="1">
      <alignment horizontal="right" vertical="center"/>
    </xf>
    <xf numFmtId="167" fontId="9" fillId="3" borderId="12" xfId="2" applyNumberFormat="1" applyFont="1" applyFill="1" applyBorder="1" applyAlignment="1">
      <alignment horizontal="right" vertical="center"/>
    </xf>
    <xf numFmtId="0" fontId="11" fillId="11" borderId="6" xfId="0" applyFont="1" applyFill="1" applyBorder="1" applyAlignment="1">
      <alignment vertical="center"/>
    </xf>
    <xf numFmtId="3" fontId="11" fillId="9" borderId="2" xfId="0" applyNumberFormat="1" applyFont="1" applyFill="1" applyBorder="1" applyAlignment="1">
      <alignment horizontal="right" vertical="center"/>
    </xf>
    <xf numFmtId="3" fontId="11" fillId="11" borderId="2" xfId="0" applyNumberFormat="1" applyFont="1" applyFill="1" applyBorder="1" applyAlignment="1">
      <alignment horizontal="right" vertical="center"/>
    </xf>
    <xf numFmtId="167" fontId="10" fillId="11" borderId="7" xfId="2" applyNumberFormat="1" applyFont="1" applyFill="1" applyBorder="1" applyAlignment="1">
      <alignment vertical="center"/>
    </xf>
    <xf numFmtId="0" fontId="10" fillId="8" borderId="6" xfId="0" applyFont="1" applyFill="1" applyBorder="1" applyAlignment="1">
      <alignment vertical="center" wrapText="1"/>
    </xf>
    <xf numFmtId="3" fontId="11" fillId="8" borderId="2" xfId="0" applyNumberFormat="1" applyFont="1" applyFill="1" applyBorder="1" applyAlignment="1">
      <alignment vertical="center" wrapText="1"/>
    </xf>
    <xf numFmtId="3" fontId="7" fillId="2" borderId="0"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3" fontId="10" fillId="3" borderId="0" xfId="0" applyNumberFormat="1" applyFont="1" applyFill="1" applyBorder="1" applyAlignment="1">
      <alignment horizontal="right" vertical="center" wrapText="1"/>
    </xf>
    <xf numFmtId="3" fontId="7" fillId="2" borderId="8" xfId="0" applyNumberFormat="1" applyFont="1" applyFill="1" applyBorder="1" applyAlignment="1">
      <alignment vertical="center" wrapText="1"/>
    </xf>
    <xf numFmtId="3" fontId="7" fillId="3" borderId="0" xfId="0" applyNumberFormat="1" applyFont="1" applyFill="1" applyBorder="1" applyAlignment="1">
      <alignment vertical="center" wrapText="1"/>
    </xf>
    <xf numFmtId="0" fontId="10" fillId="6" borderId="6" xfId="0" applyFont="1" applyFill="1" applyBorder="1" applyAlignment="1">
      <alignment vertical="center" wrapText="1"/>
    </xf>
    <xf numFmtId="167" fontId="10" fillId="6" borderId="7" xfId="2" applyNumberFormat="1" applyFont="1" applyFill="1" applyBorder="1" applyAlignment="1">
      <alignment vertical="center"/>
    </xf>
    <xf numFmtId="4" fontId="11" fillId="6" borderId="2" xfId="0" applyNumberFormat="1" applyFont="1" applyFill="1" applyBorder="1" applyAlignment="1">
      <alignment vertical="center" wrapText="1"/>
    </xf>
    <xf numFmtId="0" fontId="10" fillId="0" borderId="6" xfId="0" applyFont="1" applyBorder="1" applyAlignment="1">
      <alignment vertical="center" wrapText="1"/>
    </xf>
    <xf numFmtId="0" fontId="11" fillId="3" borderId="13" xfId="0" applyFont="1" applyFill="1" applyBorder="1" applyAlignment="1">
      <alignment vertical="center" wrapText="1"/>
    </xf>
    <xf numFmtId="0" fontId="0" fillId="3" borderId="13" xfId="0" applyFill="1" applyBorder="1" applyAlignment="1">
      <alignment vertical="center"/>
    </xf>
    <xf numFmtId="0" fontId="0" fillId="3" borderId="3" xfId="0" applyFill="1" applyBorder="1" applyAlignment="1">
      <alignment vertical="center"/>
    </xf>
    <xf numFmtId="0" fontId="0" fillId="2" borderId="13" xfId="0" applyFill="1" applyBorder="1" applyAlignment="1">
      <alignment vertical="center"/>
    </xf>
    <xf numFmtId="0" fontId="8" fillId="11" borderId="13" xfId="0" applyFont="1" applyFill="1" applyBorder="1" applyAlignment="1">
      <alignment vertical="center"/>
    </xf>
    <xf numFmtId="3" fontId="10" fillId="11" borderId="3" xfId="0" applyNumberFormat="1" applyFont="1" applyFill="1" applyBorder="1" applyAlignment="1">
      <alignment vertical="center"/>
    </xf>
    <xf numFmtId="3" fontId="10" fillId="9" borderId="13" xfId="0" applyNumberFormat="1" applyFont="1" applyFill="1" applyBorder="1" applyAlignment="1">
      <alignment vertical="center"/>
    </xf>
    <xf numFmtId="167" fontId="10" fillId="11" borderId="9" xfId="2" applyNumberFormat="1" applyFont="1" applyFill="1" applyBorder="1" applyAlignment="1">
      <alignment vertical="center"/>
    </xf>
    <xf numFmtId="0" fontId="8" fillId="11" borderId="11" xfId="0" applyFont="1" applyFill="1" applyBorder="1" applyAlignment="1">
      <alignment vertical="center"/>
    </xf>
    <xf numFmtId="167" fontId="10" fillId="11" borderId="4" xfId="2" applyNumberFormat="1" applyFont="1" applyFill="1" applyBorder="1" applyAlignment="1">
      <alignment vertical="center"/>
    </xf>
    <xf numFmtId="167" fontId="10" fillId="9" borderId="11" xfId="2" applyNumberFormat="1" applyFont="1" applyFill="1" applyBorder="1" applyAlignment="1">
      <alignment vertical="center"/>
    </xf>
    <xf numFmtId="166" fontId="10" fillId="11" borderId="12" xfId="0" applyNumberFormat="1" applyFont="1" applyFill="1" applyBorder="1" applyAlignment="1">
      <alignment horizontal="right" vertical="center"/>
    </xf>
    <xf numFmtId="3" fontId="24" fillId="0" borderId="0" xfId="0" applyNumberFormat="1" applyFont="1" applyAlignment="1">
      <alignment horizontal="right"/>
    </xf>
    <xf numFmtId="3" fontId="25" fillId="0" borderId="0" xfId="0" applyNumberFormat="1" applyFont="1" applyBorder="1" applyAlignment="1">
      <alignment horizontal="right"/>
    </xf>
    <xf numFmtId="3" fontId="24" fillId="0" borderId="0" xfId="0" applyNumberFormat="1" applyFont="1" applyBorder="1" applyAlignment="1">
      <alignment horizontal="right"/>
    </xf>
    <xf numFmtId="0" fontId="0" fillId="0" borderId="0" xfId="0" applyAlignment="1">
      <alignment vertical="center"/>
    </xf>
    <xf numFmtId="3" fontId="7" fillId="2" borderId="8" xfId="0" applyNumberFormat="1" applyFont="1" applyFill="1" applyBorder="1" applyAlignment="1">
      <alignment horizontal="right" vertical="center" wrapText="1"/>
    </xf>
    <xf numFmtId="3" fontId="10" fillId="2" borderId="8" xfId="0" applyNumberFormat="1" applyFont="1" applyFill="1" applyBorder="1" applyAlignment="1">
      <alignment horizontal="right" vertical="center"/>
    </xf>
    <xf numFmtId="3" fontId="7" fillId="2" borderId="11" xfId="0" applyNumberFormat="1" applyFont="1" applyFill="1" applyBorder="1" applyAlignment="1">
      <alignment horizontal="right" vertical="center"/>
    </xf>
    <xf numFmtId="3" fontId="7" fillId="2" borderId="11" xfId="0" applyNumberFormat="1" applyFont="1" applyFill="1" applyBorder="1" applyAlignment="1">
      <alignment horizontal="right" vertical="center" wrapText="1"/>
    </xf>
    <xf numFmtId="0" fontId="7" fillId="3" borderId="15" xfId="0" applyFont="1" applyFill="1" applyBorder="1" applyAlignment="1">
      <alignment vertical="center"/>
    </xf>
    <xf numFmtId="0" fontId="7" fillId="3" borderId="20" xfId="0" applyFont="1" applyFill="1" applyBorder="1" applyAlignment="1">
      <alignment vertical="center"/>
    </xf>
    <xf numFmtId="0" fontId="7" fillId="3" borderId="15" xfId="0" applyFont="1" applyFill="1" applyBorder="1" applyAlignment="1">
      <alignment vertical="center" wrapText="1"/>
    </xf>
    <xf numFmtId="0" fontId="7" fillId="3" borderId="20" xfId="0" applyFont="1" applyFill="1" applyBorder="1" applyAlignment="1">
      <alignment vertical="center" wrapText="1"/>
    </xf>
    <xf numFmtId="0" fontId="10" fillId="3" borderId="20" xfId="0" applyFont="1" applyFill="1" applyBorder="1" applyAlignment="1">
      <alignment vertical="center" wrapText="1"/>
    </xf>
    <xf numFmtId="0" fontId="7" fillId="3" borderId="16" xfId="0" applyFont="1" applyFill="1" applyBorder="1" applyAlignment="1">
      <alignment vertical="center" wrapText="1"/>
    </xf>
    <xf numFmtId="3" fontId="7" fillId="3" borderId="10" xfId="0" applyNumberFormat="1" applyFont="1" applyFill="1" applyBorder="1" applyAlignment="1">
      <alignment horizontal="right" vertical="center"/>
    </xf>
    <xf numFmtId="3" fontId="10" fillId="3" borderId="0" xfId="0" applyNumberFormat="1" applyFont="1" applyFill="1" applyBorder="1" applyAlignment="1">
      <alignment horizontal="right" vertical="center"/>
    </xf>
    <xf numFmtId="3" fontId="7" fillId="3" borderId="12" xfId="0" applyNumberFormat="1" applyFont="1" applyFill="1" applyBorder="1" applyAlignment="1">
      <alignment horizontal="right" vertical="center"/>
    </xf>
    <xf numFmtId="3" fontId="7" fillId="3" borderId="10" xfId="0" applyNumberFormat="1" applyFont="1" applyFill="1" applyBorder="1" applyAlignment="1">
      <alignment horizontal="right" vertical="center" wrapText="1"/>
    </xf>
    <xf numFmtId="3" fontId="7" fillId="3" borderId="4" xfId="0" applyNumberFormat="1" applyFont="1" applyFill="1" applyBorder="1" applyAlignment="1">
      <alignment horizontal="right" vertical="center" wrapText="1"/>
    </xf>
    <xf numFmtId="3" fontId="7" fillId="3" borderId="12" xfId="0" applyNumberFormat="1" applyFont="1" applyFill="1" applyBorder="1" applyAlignment="1">
      <alignment horizontal="right" vertical="center" wrapText="1"/>
    </xf>
    <xf numFmtId="3" fontId="10" fillId="3" borderId="10" xfId="0" applyNumberFormat="1" applyFont="1" applyFill="1" applyBorder="1" applyAlignment="1">
      <alignment horizontal="right" vertical="center"/>
    </xf>
    <xf numFmtId="3" fontId="10" fillId="3" borderId="10" xfId="0" applyNumberFormat="1" applyFont="1" applyFill="1" applyBorder="1" applyAlignment="1">
      <alignment horizontal="right" vertical="center" wrapText="1"/>
    </xf>
    <xf numFmtId="0" fontId="0" fillId="3" borderId="0" xfId="0" applyFill="1" applyAlignment="1">
      <alignment vertical="center"/>
    </xf>
    <xf numFmtId="0" fontId="24" fillId="0" borderId="0" xfId="0" applyFont="1" applyAlignment="1">
      <alignment vertical="center"/>
    </xf>
    <xf numFmtId="0" fontId="26" fillId="0" borderId="0" xfId="0" applyFont="1" applyAlignment="1">
      <alignment vertical="center"/>
    </xf>
    <xf numFmtId="0" fontId="27" fillId="5" borderId="11" xfId="0" applyFont="1" applyFill="1" applyBorder="1" applyAlignment="1">
      <alignment horizontal="right" vertical="center"/>
    </xf>
    <xf numFmtId="0" fontId="28" fillId="4" borderId="4" xfId="0" applyFont="1" applyFill="1" applyBorder="1" applyAlignment="1">
      <alignment horizontal="right" vertical="center" wrapText="1"/>
    </xf>
    <xf numFmtId="0" fontId="29" fillId="4" borderId="12" xfId="0" applyFont="1" applyFill="1" applyBorder="1" applyAlignment="1">
      <alignment horizontal="right" vertical="center" wrapText="1"/>
    </xf>
    <xf numFmtId="41" fontId="7" fillId="2" borderId="8" xfId="0" applyNumberFormat="1" applyFont="1" applyFill="1" applyBorder="1" applyAlignment="1">
      <alignment horizontal="right" vertical="center" wrapText="1"/>
    </xf>
    <xf numFmtId="41" fontId="7" fillId="3" borderId="0" xfId="0" applyNumberFormat="1" applyFont="1" applyFill="1" applyBorder="1" applyAlignment="1">
      <alignment horizontal="right" vertical="center" wrapText="1"/>
    </xf>
    <xf numFmtId="41" fontId="7" fillId="3" borderId="10" xfId="0" applyNumberFormat="1" applyFont="1" applyFill="1" applyBorder="1" applyAlignment="1">
      <alignment horizontal="right" vertical="center" wrapText="1"/>
    </xf>
    <xf numFmtId="0" fontId="10" fillId="3" borderId="0" xfId="0" applyFont="1" applyFill="1" applyBorder="1" applyAlignment="1">
      <alignment vertical="center"/>
    </xf>
    <xf numFmtId="0" fontId="11" fillId="3" borderId="0" xfId="0" applyFont="1" applyFill="1" applyBorder="1" applyAlignment="1">
      <alignment horizontal="right" vertical="center" wrapText="1"/>
    </xf>
    <xf numFmtId="0" fontId="12" fillId="3" borderId="0" xfId="0" applyFont="1" applyFill="1" applyBorder="1" applyAlignment="1">
      <alignment horizontal="right" vertical="center" wrapText="1"/>
    </xf>
    <xf numFmtId="0" fontId="8" fillId="6" borderId="0" xfId="0" applyFont="1" applyFill="1" applyBorder="1" applyAlignment="1">
      <alignment horizontal="right" vertical="center"/>
    </xf>
    <xf numFmtId="0" fontId="7" fillId="3" borderId="0" xfId="0" applyFont="1" applyFill="1" applyBorder="1" applyAlignment="1">
      <alignment vertical="center"/>
    </xf>
    <xf numFmtId="0" fontId="7" fillId="3" borderId="0" xfId="0" applyFont="1" applyFill="1" applyAlignment="1">
      <alignment vertical="center"/>
    </xf>
    <xf numFmtId="0" fontId="27" fillId="5" borderId="6" xfId="0" applyFont="1" applyFill="1" applyBorder="1" applyAlignment="1">
      <alignment horizontal="right" vertical="center"/>
    </xf>
    <xf numFmtId="0" fontId="28" fillId="4" borderId="2" xfId="0" applyFont="1" applyFill="1" applyBorder="1" applyAlignment="1">
      <alignment horizontal="right" vertical="center" wrapText="1"/>
    </xf>
    <xf numFmtId="0" fontId="29" fillId="4" borderId="7" xfId="0" applyFont="1" applyFill="1" applyBorder="1" applyAlignment="1">
      <alignment horizontal="right" vertical="center" wrapText="1"/>
    </xf>
    <xf numFmtId="0" fontId="0" fillId="0" borderId="0" xfId="0" applyFill="1" applyBorder="1" applyAlignment="1">
      <alignment vertical="center"/>
    </xf>
    <xf numFmtId="0" fontId="26" fillId="0" borderId="0" xfId="0" applyFont="1" applyFill="1" applyBorder="1" applyAlignment="1">
      <alignment vertical="center"/>
    </xf>
    <xf numFmtId="3" fontId="7" fillId="0" borderId="0" xfId="0" applyNumberFormat="1" applyFont="1" applyFill="1" applyBorder="1" applyAlignment="1">
      <alignment horizontal="right" vertical="center" wrapText="1"/>
    </xf>
    <xf numFmtId="41" fontId="7" fillId="0" borderId="0" xfId="0" applyNumberFormat="1" applyFont="1" applyFill="1" applyBorder="1" applyAlignment="1">
      <alignment horizontal="right" vertical="center" wrapText="1"/>
    </xf>
    <xf numFmtId="3" fontId="10" fillId="0" borderId="0" xfId="0" applyNumberFormat="1" applyFont="1" applyFill="1" applyBorder="1" applyAlignment="1">
      <alignment horizontal="right" vertical="center" wrapText="1"/>
    </xf>
    <xf numFmtId="3" fontId="7" fillId="3" borderId="3" xfId="0" applyNumberFormat="1" applyFont="1" applyFill="1" applyBorder="1" applyAlignment="1">
      <alignment horizontal="right" vertical="center" wrapText="1"/>
    </xf>
    <xf numFmtId="3" fontId="11" fillId="9" borderId="3" xfId="0" applyNumberFormat="1" applyFont="1" applyFill="1" applyBorder="1" applyAlignment="1">
      <alignment vertical="center" wrapText="1"/>
    </xf>
    <xf numFmtId="0" fontId="10" fillId="8" borderId="13" xfId="0" applyFont="1" applyFill="1" applyBorder="1" applyAlignment="1">
      <alignment vertical="center" wrapText="1"/>
    </xf>
    <xf numFmtId="0" fontId="10" fillId="8" borderId="11" xfId="0" applyFont="1" applyFill="1" applyBorder="1" applyAlignment="1">
      <alignment vertical="center" wrapText="1"/>
    </xf>
    <xf numFmtId="3" fontId="11" fillId="8" borderId="4" xfId="0" applyNumberFormat="1" applyFont="1" applyFill="1" applyBorder="1" applyAlignment="1">
      <alignment vertical="center" wrapText="1"/>
    </xf>
    <xf numFmtId="3" fontId="10" fillId="3" borderId="3" xfId="0" applyNumberFormat="1" applyFont="1" applyFill="1" applyBorder="1" applyAlignment="1">
      <alignment horizontal="right" vertical="center" wrapText="1"/>
    </xf>
    <xf numFmtId="0" fontId="7" fillId="3" borderId="11" xfId="0" applyFont="1" applyFill="1" applyBorder="1" applyAlignment="1">
      <alignment vertical="center" wrapText="1"/>
    </xf>
    <xf numFmtId="0" fontId="7" fillId="3" borderId="4" xfId="0" applyFont="1" applyFill="1" applyBorder="1" applyAlignment="1">
      <alignment horizontal="right" vertical="center" wrapText="1"/>
    </xf>
    <xf numFmtId="0" fontId="10" fillId="8" borderId="8" xfId="0" applyFont="1" applyFill="1" applyBorder="1" applyAlignment="1">
      <alignment vertical="center" wrapText="1"/>
    </xf>
    <xf numFmtId="3" fontId="11" fillId="8" borderId="0" xfId="0" applyNumberFormat="1" applyFont="1" applyFill="1" applyBorder="1" applyAlignment="1">
      <alignment vertical="center" wrapText="1"/>
    </xf>
    <xf numFmtId="0" fontId="9" fillId="3" borderId="6" xfId="0" applyFont="1" applyFill="1" applyBorder="1" applyAlignment="1">
      <alignment vertical="center" wrapText="1"/>
    </xf>
    <xf numFmtId="3" fontId="7" fillId="3" borderId="2" xfId="0" applyNumberFormat="1" applyFont="1" applyFill="1" applyBorder="1" applyAlignment="1">
      <alignment horizontal="right" vertical="center" wrapText="1"/>
    </xf>
    <xf numFmtId="3" fontId="7" fillId="2" borderId="13" xfId="0" applyNumberFormat="1" applyFont="1" applyFill="1" applyBorder="1" applyAlignment="1">
      <alignment horizontal="right" vertical="center" wrapText="1"/>
    </xf>
    <xf numFmtId="3" fontId="11" fillId="11" borderId="3" xfId="0" applyNumberFormat="1" applyFont="1" applyFill="1" applyBorder="1" applyAlignment="1">
      <alignment vertical="center" wrapText="1"/>
    </xf>
    <xf numFmtId="3" fontId="11" fillId="3" borderId="4" xfId="0" applyNumberFormat="1" applyFont="1" applyFill="1" applyBorder="1" applyAlignment="1">
      <alignment vertical="center" wrapText="1"/>
    </xf>
    <xf numFmtId="0" fontId="7" fillId="3" borderId="13" xfId="0" applyFont="1" applyFill="1" applyBorder="1" applyAlignment="1">
      <alignment vertical="center" wrapText="1"/>
    </xf>
    <xf numFmtId="3" fontId="7" fillId="2" borderId="3" xfId="0" applyNumberFormat="1" applyFont="1" applyFill="1" applyBorder="1" applyAlignment="1">
      <alignment horizontal="right" vertical="center" wrapText="1"/>
    </xf>
    <xf numFmtId="3" fontId="7" fillId="2" borderId="4" xfId="0" applyNumberFormat="1" applyFont="1" applyFill="1" applyBorder="1" applyAlignment="1">
      <alignment horizontal="right" vertical="center" wrapText="1"/>
    </xf>
    <xf numFmtId="0" fontId="11" fillId="0" borderId="0" xfId="0" applyFont="1" applyFill="1" applyBorder="1" applyAlignment="1">
      <alignment vertical="center" wrapText="1"/>
    </xf>
    <xf numFmtId="167" fontId="30" fillId="0" borderId="3" xfId="2" applyNumberFormat="1" applyFont="1" applyFill="1" applyBorder="1" applyAlignment="1">
      <alignment horizontal="right" vertical="center" wrapText="1" indent="1"/>
    </xf>
    <xf numFmtId="0" fontId="0" fillId="0" borderId="0" xfId="0" applyFill="1" applyBorder="1"/>
    <xf numFmtId="167" fontId="14" fillId="3" borderId="10" xfId="1" applyNumberFormat="1" applyFont="1" applyFill="1" applyBorder="1" applyAlignment="1">
      <alignment horizontal="right" vertical="center"/>
    </xf>
    <xf numFmtId="167" fontId="14" fillId="3" borderId="12" xfId="1" applyNumberFormat="1" applyFont="1" applyFill="1" applyBorder="1" applyAlignment="1">
      <alignment horizontal="right" vertical="center"/>
    </xf>
    <xf numFmtId="0" fontId="17" fillId="0" borderId="0" xfId="0" applyFont="1"/>
    <xf numFmtId="0" fontId="27" fillId="5" borderId="4" xfId="0" applyFont="1" applyFill="1" applyBorder="1" applyAlignment="1">
      <alignment horizontal="right" vertical="center"/>
    </xf>
    <xf numFmtId="3" fontId="10" fillId="2" borderId="0" xfId="0" applyNumberFormat="1" applyFont="1" applyFill="1" applyBorder="1" applyAlignment="1">
      <alignment horizontal="right" vertical="center"/>
    </xf>
    <xf numFmtId="3" fontId="7" fillId="2" borderId="13" xfId="0" applyNumberFormat="1" applyFont="1" applyFill="1" applyBorder="1" applyAlignment="1">
      <alignment horizontal="right" vertical="center"/>
    </xf>
    <xf numFmtId="3" fontId="7" fillId="3" borderId="9" xfId="0" applyNumberFormat="1" applyFont="1" applyFill="1" applyBorder="1" applyAlignment="1">
      <alignment horizontal="right" vertical="center"/>
    </xf>
    <xf numFmtId="41" fontId="7" fillId="3" borderId="3" xfId="0" applyNumberFormat="1" applyFont="1" applyFill="1" applyBorder="1" applyAlignment="1">
      <alignment horizontal="right" vertical="center" wrapText="1"/>
    </xf>
    <xf numFmtId="3" fontId="7" fillId="3" borderId="9" xfId="0" applyNumberFormat="1" applyFont="1" applyFill="1" applyBorder="1" applyAlignment="1">
      <alignment horizontal="right" vertical="center" wrapText="1"/>
    </xf>
    <xf numFmtId="3" fontId="10" fillId="2" borderId="0" xfId="0" applyNumberFormat="1" applyFont="1" applyFill="1" applyBorder="1" applyAlignment="1">
      <alignment horizontal="right" vertical="center" wrapText="1"/>
    </xf>
    <xf numFmtId="41" fontId="7" fillId="2" borderId="0" xfId="0" applyNumberFormat="1" applyFont="1" applyFill="1" applyBorder="1" applyAlignment="1">
      <alignment horizontal="right" vertical="center" wrapText="1"/>
    </xf>
    <xf numFmtId="41" fontId="7" fillId="2" borderId="13" xfId="0" applyNumberFormat="1" applyFont="1" applyFill="1" applyBorder="1" applyAlignment="1">
      <alignment horizontal="right" vertical="center" wrapText="1"/>
    </xf>
    <xf numFmtId="41" fontId="7" fillId="3" borderId="9"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xf>
    <xf numFmtId="167" fontId="10" fillId="8" borderId="12" xfId="2" applyNumberFormat="1" applyFont="1" applyFill="1" applyBorder="1" applyAlignment="1">
      <alignment vertical="center"/>
    </xf>
    <xf numFmtId="0" fontId="10" fillId="8" borderId="11" xfId="0" applyFont="1" applyFill="1" applyBorder="1" applyAlignment="1">
      <alignment vertical="center"/>
    </xf>
    <xf numFmtId="3" fontId="10" fillId="9" borderId="4" xfId="0" applyNumberFormat="1" applyFont="1" applyFill="1" applyBorder="1" applyAlignment="1">
      <alignment horizontal="right" vertical="center"/>
    </xf>
    <xf numFmtId="3" fontId="10" fillId="8" borderId="4"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0" fontId="9" fillId="3" borderId="13" xfId="0" applyFont="1" applyFill="1" applyBorder="1"/>
    <xf numFmtId="0" fontId="9" fillId="3" borderId="8" xfId="0" applyFont="1" applyFill="1" applyBorder="1"/>
    <xf numFmtId="0" fontId="9" fillId="3" borderId="8" xfId="0" applyFont="1" applyFill="1" applyBorder="1" applyAlignment="1">
      <alignment wrapText="1"/>
    </xf>
    <xf numFmtId="0" fontId="9" fillId="3" borderId="1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3" fontId="7" fillId="0" borderId="0" xfId="0" applyNumberFormat="1" applyFont="1"/>
    <xf numFmtId="0" fontId="8" fillId="5" borderId="0" xfId="0" applyFont="1" applyFill="1" applyBorder="1" applyAlignment="1">
      <alignment horizontal="right" vertical="center"/>
    </xf>
    <xf numFmtId="3" fontId="13" fillId="2" borderId="2" xfId="0" applyNumberFormat="1" applyFont="1" applyFill="1" applyBorder="1" applyAlignment="1">
      <alignment horizontal="right" vertical="center" wrapText="1"/>
    </xf>
    <xf numFmtId="3" fontId="14" fillId="2" borderId="0" xfId="0" applyNumberFormat="1" applyFont="1" applyFill="1" applyBorder="1" applyAlignment="1">
      <alignment horizontal="right" vertical="center" wrapText="1"/>
    </xf>
    <xf numFmtId="3" fontId="14" fillId="2" borderId="4"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0" fontId="14" fillId="2" borderId="4" xfId="0" applyFont="1" applyFill="1" applyBorder="1" applyAlignment="1">
      <alignment horizontal="right" vertical="center" wrapText="1"/>
    </xf>
    <xf numFmtId="3" fontId="4" fillId="2" borderId="2" xfId="0" applyNumberFormat="1" applyFont="1" applyFill="1" applyBorder="1" applyAlignment="1">
      <alignment vertical="center"/>
    </xf>
    <xf numFmtId="0" fontId="7" fillId="3" borderId="0" xfId="0" applyFont="1" applyFill="1"/>
    <xf numFmtId="167" fontId="14" fillId="3" borderId="0" xfId="2" applyNumberFormat="1" applyFont="1" applyFill="1" applyBorder="1" applyAlignment="1">
      <alignment horizontal="right" vertical="center" wrapText="1"/>
    </xf>
    <xf numFmtId="166" fontId="13" fillId="2" borderId="6" xfId="0" applyNumberFormat="1" applyFont="1" applyFill="1" applyBorder="1" applyAlignment="1">
      <alignment horizontal="right" vertical="center" wrapText="1"/>
    </xf>
    <xf numFmtId="166" fontId="13" fillId="2" borderId="2" xfId="0" applyNumberFormat="1" applyFont="1" applyFill="1" applyBorder="1" applyAlignment="1">
      <alignment horizontal="right" vertical="center" wrapText="1"/>
    </xf>
    <xf numFmtId="167" fontId="14" fillId="3" borderId="4" xfId="2" applyNumberFormat="1"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3" xfId="0" applyFont="1" applyFill="1" applyBorder="1" applyAlignment="1">
      <alignment horizontal="right" vertical="center" wrapText="1"/>
    </xf>
    <xf numFmtId="166" fontId="14" fillId="3" borderId="3" xfId="0" applyNumberFormat="1" applyFont="1" applyFill="1" applyBorder="1" applyAlignment="1">
      <alignment horizontal="right" vertical="center" wrapText="1"/>
    </xf>
    <xf numFmtId="167" fontId="14" fillId="3" borderId="9" xfId="2" applyNumberFormat="1" applyFont="1" applyFill="1" applyBorder="1" applyAlignment="1">
      <alignment horizontal="right" vertical="center" wrapText="1"/>
    </xf>
    <xf numFmtId="166" fontId="13" fillId="3" borderId="2" xfId="0" applyNumberFormat="1" applyFont="1" applyFill="1" applyBorder="1" applyAlignment="1">
      <alignment horizontal="right" vertical="center" wrapText="1"/>
    </xf>
    <xf numFmtId="3" fontId="31" fillId="2" borderId="2" xfId="0" quotePrefix="1" applyNumberFormat="1" applyFont="1" applyFill="1" applyBorder="1" applyAlignment="1">
      <alignment vertical="center"/>
    </xf>
    <xf numFmtId="0" fontId="5" fillId="0" borderId="0" xfId="0" applyFont="1" applyFill="1" applyBorder="1"/>
    <xf numFmtId="0" fontId="7" fillId="0" borderId="0" xfId="0" applyFont="1" applyFill="1" applyBorder="1" applyAlignment="1"/>
    <xf numFmtId="0" fontId="0" fillId="0" borderId="0" xfId="0" applyFill="1"/>
    <xf numFmtId="0" fontId="16" fillId="0" borderId="0" xfId="0" applyFont="1" applyAlignment="1">
      <alignment horizontal="justify"/>
    </xf>
    <xf numFmtId="41" fontId="7" fillId="3" borderId="4" xfId="0" applyNumberFormat="1" applyFont="1" applyFill="1" applyBorder="1" applyAlignment="1">
      <alignment horizontal="right" vertical="center" wrapText="1"/>
    </xf>
    <xf numFmtId="41" fontId="7" fillId="3" borderId="12" xfId="0" applyNumberFormat="1" applyFont="1" applyFill="1" applyBorder="1" applyAlignment="1">
      <alignment horizontal="right" vertical="center" wrapText="1"/>
    </xf>
    <xf numFmtId="3" fontId="11" fillId="9" borderId="6" xfId="0" applyNumberFormat="1" applyFont="1" applyFill="1" applyBorder="1" applyAlignment="1">
      <alignment vertical="center" wrapText="1"/>
    </xf>
    <xf numFmtId="3" fontId="11" fillId="9" borderId="13" xfId="0" applyNumberFormat="1" applyFont="1" applyFill="1" applyBorder="1" applyAlignment="1">
      <alignment vertical="center" wrapText="1"/>
    </xf>
    <xf numFmtId="3" fontId="11" fillId="2" borderId="11" xfId="0" applyNumberFormat="1" applyFont="1" applyFill="1" applyBorder="1" applyAlignment="1">
      <alignment vertical="center" wrapText="1"/>
    </xf>
    <xf numFmtId="3" fontId="10" fillId="2" borderId="13" xfId="0" applyNumberFormat="1" applyFont="1" applyFill="1" applyBorder="1" applyAlignment="1">
      <alignment vertical="center" wrapText="1"/>
    </xf>
    <xf numFmtId="3" fontId="10" fillId="2" borderId="8" xfId="0" applyNumberFormat="1" applyFont="1" applyFill="1" applyBorder="1" applyAlignment="1">
      <alignment vertical="center" wrapText="1"/>
    </xf>
    <xf numFmtId="3" fontId="7" fillId="2" borderId="11" xfId="0" applyNumberFormat="1" applyFont="1" applyFill="1" applyBorder="1" applyAlignment="1">
      <alignment vertical="center" wrapText="1"/>
    </xf>
    <xf numFmtId="3" fontId="11" fillId="9" borderId="8" xfId="0" applyNumberFormat="1" applyFont="1" applyFill="1" applyBorder="1" applyAlignment="1">
      <alignment vertical="center" wrapText="1"/>
    </xf>
    <xf numFmtId="3" fontId="7" fillId="2" borderId="6" xfId="0" applyNumberFormat="1" applyFont="1" applyFill="1" applyBorder="1" applyAlignment="1">
      <alignment vertical="center" wrapText="1"/>
    </xf>
    <xf numFmtId="3" fontId="11" fillId="9" borderId="11" xfId="0" applyNumberFormat="1" applyFont="1" applyFill="1" applyBorder="1" applyAlignment="1">
      <alignment vertical="center" wrapText="1"/>
    </xf>
    <xf numFmtId="4" fontId="11" fillId="7" borderId="6" xfId="0" applyNumberFormat="1" applyFont="1" applyFill="1" applyBorder="1" applyAlignment="1">
      <alignment vertical="center" wrapText="1"/>
    </xf>
    <xf numFmtId="0" fontId="11" fillId="4" borderId="12" xfId="0" applyFont="1" applyFill="1" applyBorder="1" applyAlignment="1">
      <alignment horizontal="right" vertical="center" wrapText="1"/>
    </xf>
    <xf numFmtId="167" fontId="11" fillId="8" borderId="7" xfId="2" applyNumberFormat="1" applyFont="1" applyFill="1" applyBorder="1" applyAlignment="1">
      <alignment vertical="center" wrapText="1"/>
    </xf>
    <xf numFmtId="167" fontId="7" fillId="3" borderId="10" xfId="2" applyNumberFormat="1" applyFont="1" applyFill="1" applyBorder="1" applyAlignment="1">
      <alignment horizontal="right" vertical="center" wrapText="1"/>
    </xf>
    <xf numFmtId="167" fontId="11" fillId="11" borderId="9" xfId="2" applyNumberFormat="1" applyFont="1" applyFill="1" applyBorder="1" applyAlignment="1">
      <alignment vertical="center" wrapText="1"/>
    </xf>
    <xf numFmtId="167" fontId="7" fillId="3" borderId="9" xfId="2" applyNumberFormat="1" applyFont="1" applyFill="1" applyBorder="1" applyAlignment="1">
      <alignment horizontal="right" vertical="center" wrapText="1"/>
    </xf>
    <xf numFmtId="167" fontId="7" fillId="3" borderId="12" xfId="2" applyNumberFormat="1" applyFont="1" applyFill="1" applyBorder="1" applyAlignment="1">
      <alignment horizontal="right" vertical="center" wrapText="1"/>
    </xf>
    <xf numFmtId="167" fontId="11" fillId="8" borderId="9" xfId="2" applyNumberFormat="1" applyFont="1" applyFill="1" applyBorder="1" applyAlignment="1">
      <alignment vertical="center" wrapText="1"/>
    </xf>
    <xf numFmtId="167" fontId="11" fillId="3" borderId="9" xfId="2" applyNumberFormat="1" applyFont="1" applyFill="1" applyBorder="1" applyAlignment="1">
      <alignment vertical="center" wrapText="1"/>
    </xf>
    <xf numFmtId="167" fontId="11" fillId="3" borderId="10" xfId="2" applyNumberFormat="1" applyFont="1" applyFill="1" applyBorder="1" applyAlignment="1">
      <alignment vertical="center" wrapText="1"/>
    </xf>
    <xf numFmtId="167" fontId="7" fillId="3" borderId="12" xfId="2" applyNumberFormat="1" applyFont="1" applyFill="1" applyBorder="1" applyAlignment="1">
      <alignment vertical="center" wrapText="1"/>
    </xf>
    <xf numFmtId="167" fontId="11" fillId="8" borderId="10" xfId="2" applyNumberFormat="1" applyFont="1" applyFill="1" applyBorder="1" applyAlignment="1">
      <alignment vertical="center" wrapText="1"/>
    </xf>
    <xf numFmtId="167" fontId="9" fillId="3" borderId="7" xfId="2" applyNumberFormat="1" applyFont="1" applyFill="1" applyBorder="1" applyAlignment="1">
      <alignment vertical="center" wrapText="1"/>
    </xf>
    <xf numFmtId="167" fontId="11" fillId="8" borderId="12" xfId="2" applyNumberFormat="1" applyFont="1" applyFill="1" applyBorder="1" applyAlignment="1">
      <alignment vertical="center" wrapText="1"/>
    </xf>
    <xf numFmtId="167" fontId="7" fillId="3" borderId="10" xfId="2" applyNumberFormat="1" applyFont="1" applyFill="1" applyBorder="1" applyAlignment="1">
      <alignment vertical="center" wrapText="1"/>
    </xf>
    <xf numFmtId="167" fontId="11" fillId="6" borderId="7" xfId="2" applyNumberFormat="1" applyFont="1" applyFill="1" applyBorder="1" applyAlignment="1">
      <alignment vertical="center" wrapText="1"/>
    </xf>
    <xf numFmtId="9" fontId="10" fillId="3" borderId="9" xfId="2" applyFont="1" applyFill="1" applyBorder="1" applyAlignment="1">
      <alignment vertical="center"/>
    </xf>
    <xf numFmtId="165" fontId="10" fillId="11" borderId="12" xfId="2" applyNumberFormat="1" applyFont="1" applyFill="1" applyBorder="1" applyAlignment="1">
      <alignment horizontal="right" vertical="center"/>
    </xf>
    <xf numFmtId="41" fontId="7" fillId="2" borderId="11" xfId="0" applyNumberFormat="1" applyFont="1" applyFill="1" applyBorder="1" applyAlignment="1">
      <alignment horizontal="right" vertical="center" wrapText="1"/>
    </xf>
    <xf numFmtId="164" fontId="9" fillId="3" borderId="0" xfId="0" applyNumberFormat="1" applyFont="1" applyFill="1" applyBorder="1" applyAlignment="1">
      <alignment horizontal="right" vertical="center"/>
    </xf>
    <xf numFmtId="164" fontId="9" fillId="2" borderId="0" xfId="0" applyNumberFormat="1" applyFont="1" applyFill="1" applyBorder="1" applyAlignment="1">
      <alignment horizontal="right" vertical="center"/>
    </xf>
    <xf numFmtId="164" fontId="9" fillId="3" borderId="4" xfId="0" applyNumberFormat="1" applyFont="1" applyFill="1" applyBorder="1" applyAlignment="1">
      <alignment horizontal="right" vertical="center"/>
    </xf>
    <xf numFmtId="167" fontId="13" fillId="3" borderId="4" xfId="0" applyNumberFormat="1" applyFont="1" applyFill="1" applyBorder="1" applyAlignment="1">
      <alignment horizontal="right" vertical="center" wrapText="1"/>
    </xf>
    <xf numFmtId="167" fontId="14" fillId="3" borderId="0" xfId="0" applyNumberFormat="1" applyFont="1" applyFill="1" applyBorder="1" applyAlignment="1">
      <alignment horizontal="right" vertical="center" wrapText="1"/>
    </xf>
    <xf numFmtId="167" fontId="14" fillId="3" borderId="4" xfId="0" applyNumberFormat="1" applyFont="1" applyFill="1" applyBorder="1" applyAlignment="1">
      <alignment horizontal="right" vertical="center" wrapText="1"/>
    </xf>
    <xf numFmtId="167" fontId="13" fillId="2" borderId="11" xfId="0" applyNumberFormat="1" applyFont="1" applyFill="1" applyBorder="1" applyAlignment="1">
      <alignment horizontal="right" vertical="center" wrapText="1"/>
    </xf>
    <xf numFmtId="167" fontId="13" fillId="2" borderId="4" xfId="0" applyNumberFormat="1" applyFont="1" applyFill="1" applyBorder="1" applyAlignment="1">
      <alignment horizontal="right" vertical="center" wrapText="1"/>
    </xf>
    <xf numFmtId="167" fontId="14" fillId="2" borderId="8" xfId="0" applyNumberFormat="1" applyFont="1" applyFill="1" applyBorder="1" applyAlignment="1">
      <alignment horizontal="right" vertical="center" wrapText="1"/>
    </xf>
    <xf numFmtId="167" fontId="14" fillId="2" borderId="0" xfId="0" applyNumberFormat="1" applyFont="1" applyFill="1" applyBorder="1" applyAlignment="1">
      <alignment horizontal="right" vertical="center" wrapText="1"/>
    </xf>
    <xf numFmtId="167" fontId="14" fillId="2" borderId="11" xfId="0" applyNumberFormat="1" applyFont="1" applyFill="1" applyBorder="1" applyAlignment="1">
      <alignment horizontal="right" vertical="center" wrapText="1"/>
    </xf>
    <xf numFmtId="167" fontId="14" fillId="2" borderId="4" xfId="0" applyNumberFormat="1" applyFont="1" applyFill="1" applyBorder="1" applyAlignment="1">
      <alignment horizontal="right" vertical="center" wrapText="1"/>
    </xf>
    <xf numFmtId="164" fontId="7" fillId="2" borderId="0" xfId="0" applyNumberFormat="1" applyFont="1" applyFill="1" applyBorder="1" applyAlignment="1">
      <alignment horizontal="right" vertical="center"/>
    </xf>
    <xf numFmtId="167" fontId="13" fillId="2" borderId="6" xfId="3" applyNumberFormat="1" applyFont="1" applyFill="1" applyBorder="1" applyAlignment="1">
      <alignment horizontal="right" vertical="center" wrapText="1"/>
    </xf>
    <xf numFmtId="167" fontId="13" fillId="3" borderId="2" xfId="3" applyNumberFormat="1" applyFont="1" applyFill="1" applyBorder="1" applyAlignment="1">
      <alignment horizontal="right" vertical="center" wrapText="1"/>
    </xf>
    <xf numFmtId="167" fontId="13" fillId="3" borderId="7" xfId="3" applyNumberFormat="1" applyFont="1" applyFill="1" applyBorder="1" applyAlignment="1">
      <alignment horizontal="right" vertical="center" wrapText="1"/>
    </xf>
    <xf numFmtId="0" fontId="10" fillId="4"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6" fillId="0" borderId="0" xfId="0" applyFont="1" applyFill="1" applyAlignment="1">
      <alignment horizontal="left" wrapText="1"/>
    </xf>
    <xf numFmtId="0" fontId="16" fillId="0" borderId="0" xfId="0" applyFont="1" applyAlignment="1">
      <alignment horizontal="left" wrapText="1"/>
    </xf>
    <xf numFmtId="0" fontId="11" fillId="3" borderId="15"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7" fillId="0" borderId="0" xfId="0" applyFont="1" applyAlignment="1">
      <alignment horizontal="left" wrapText="1"/>
    </xf>
    <xf numFmtId="0" fontId="16" fillId="0" borderId="0" xfId="0" applyFont="1" applyAlignment="1">
      <alignment wrapText="1"/>
    </xf>
    <xf numFmtId="0" fontId="16" fillId="0" borderId="0" xfId="0" applyFont="1" applyAlignment="1">
      <alignment horizontal="left"/>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left" vertical="center" wrapText="1"/>
    </xf>
  </cellXfs>
  <cellStyles count="4">
    <cellStyle name="Dziesiętny" xfId="1" builtinId="3"/>
    <cellStyle name="Normalny" xfId="0" builtinId="0"/>
    <cellStyle name="Procentowy" xfId="2" builtinId="5"/>
    <cellStyle name="Procentowy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O36"/>
  <sheetViews>
    <sheetView showGridLines="0" tabSelected="1" zoomScaleNormal="100" workbookViewId="0">
      <pane ySplit="3" topLeftCell="A4" activePane="bottomLeft" state="frozen"/>
      <selection pane="bottomLeft" activeCell="B1" sqref="B1"/>
    </sheetView>
  </sheetViews>
  <sheetFormatPr defaultRowHeight="14.25"/>
  <cols>
    <col min="1" max="1" width="1.625" customWidth="1"/>
    <col min="2" max="2" width="53.75" customWidth="1"/>
    <col min="3" max="8" width="15.625" customWidth="1"/>
  </cols>
  <sheetData>
    <row r="1" spans="2:15" ht="50.25" customHeight="1" thickBot="1">
      <c r="B1" s="96" t="s">
        <v>122</v>
      </c>
      <c r="C1" s="95"/>
      <c r="D1" s="95"/>
      <c r="E1" s="95"/>
      <c r="F1" s="95"/>
      <c r="G1" s="95"/>
      <c r="H1" s="95"/>
    </row>
    <row r="2" spans="2:15" ht="20.25" customHeight="1" thickBot="1">
      <c r="B2" s="134" t="s">
        <v>139</v>
      </c>
      <c r="C2" s="306" t="s">
        <v>138</v>
      </c>
      <c r="D2" s="307"/>
      <c r="E2" s="308"/>
      <c r="F2" s="306" t="s">
        <v>164</v>
      </c>
      <c r="G2" s="307"/>
      <c r="H2" s="308"/>
    </row>
    <row r="3" spans="2:15" ht="20.25" customHeight="1" thickBot="1">
      <c r="B3" s="10" t="s">
        <v>140</v>
      </c>
      <c r="C3" s="109" t="s">
        <v>160</v>
      </c>
      <c r="D3" s="107" t="s">
        <v>108</v>
      </c>
      <c r="E3" s="272" t="s">
        <v>73</v>
      </c>
      <c r="F3" s="109" t="s">
        <v>160</v>
      </c>
      <c r="G3" s="107" t="s">
        <v>108</v>
      </c>
      <c r="H3" s="108" t="s">
        <v>73</v>
      </c>
    </row>
    <row r="4" spans="2:15" ht="30" customHeight="1" thickBot="1">
      <c r="B4" s="123" t="s">
        <v>125</v>
      </c>
      <c r="C4" s="262">
        <f>SUM(C5:C9)</f>
        <v>750616</v>
      </c>
      <c r="D4" s="124">
        <f>SUM(D5:D9)</f>
        <v>719229</v>
      </c>
      <c r="E4" s="273">
        <f>(C4-D4)/D4</f>
        <v>4.3639786493592445E-2</v>
      </c>
      <c r="F4" s="262">
        <f>SUM(F5:F9)</f>
        <v>2778215</v>
      </c>
      <c r="G4" s="124">
        <f>SUM(G5:G9)</f>
        <v>2365925</v>
      </c>
      <c r="H4" s="101">
        <f>(F4-G4)/G4</f>
        <v>0.17426165241924405</v>
      </c>
    </row>
    <row r="5" spans="2:15" ht="20.25" customHeight="1">
      <c r="B5" s="99" t="s">
        <v>52</v>
      </c>
      <c r="C5" s="150">
        <v>447350</v>
      </c>
      <c r="D5" s="126">
        <v>415523</v>
      </c>
      <c r="E5" s="274">
        <f t="shared" ref="E5:E31" si="0">(C5-D5)/D5</f>
        <v>7.6595038060468371E-2</v>
      </c>
      <c r="F5" s="150">
        <v>1734798</v>
      </c>
      <c r="G5" s="126">
        <v>1594872</v>
      </c>
      <c r="H5" s="112">
        <f t="shared" ref="H5:H31" si="1">(F5-G5)/G5</f>
        <v>8.7734940484252025E-2</v>
      </c>
    </row>
    <row r="6" spans="2:15" ht="20.25" customHeight="1">
      <c r="B6" s="99" t="s">
        <v>129</v>
      </c>
      <c r="C6" s="150">
        <v>249800</v>
      </c>
      <c r="D6" s="126">
        <v>256425</v>
      </c>
      <c r="E6" s="274">
        <f t="shared" si="0"/>
        <v>-2.5836014429170322E-2</v>
      </c>
      <c r="F6" s="150">
        <v>852580</v>
      </c>
      <c r="G6" s="126">
        <v>634204</v>
      </c>
      <c r="H6" s="71">
        <f t="shared" si="1"/>
        <v>0.34433084622613541</v>
      </c>
    </row>
    <row r="7" spans="2:15" ht="20.25" customHeight="1">
      <c r="B7" s="99" t="s">
        <v>130</v>
      </c>
      <c r="C7" s="150">
        <v>22980</v>
      </c>
      <c r="D7" s="126">
        <v>22885</v>
      </c>
      <c r="E7" s="274">
        <f t="shared" si="0"/>
        <v>4.151190736290146E-3</v>
      </c>
      <c r="F7" s="150">
        <v>93660</v>
      </c>
      <c r="G7" s="126">
        <v>61089</v>
      </c>
      <c r="H7" s="71">
        <f t="shared" si="1"/>
        <v>0.53317291165348912</v>
      </c>
    </row>
    <row r="8" spans="2:15" ht="20.25" customHeight="1">
      <c r="B8" s="99" t="s">
        <v>131</v>
      </c>
      <c r="C8" s="150">
        <v>7263</v>
      </c>
      <c r="D8" s="126">
        <v>4668</v>
      </c>
      <c r="E8" s="274">
        <f t="shared" si="0"/>
        <v>0.5559125964010283</v>
      </c>
      <c r="F8" s="150">
        <v>18770</v>
      </c>
      <c r="G8" s="126">
        <v>16546</v>
      </c>
      <c r="H8" s="71">
        <f t="shared" si="1"/>
        <v>0.13441315121479511</v>
      </c>
    </row>
    <row r="9" spans="2:15" ht="20.25" customHeight="1" thickBot="1">
      <c r="B9" s="99" t="s">
        <v>132</v>
      </c>
      <c r="C9" s="150">
        <v>23223</v>
      </c>
      <c r="D9" s="126">
        <v>19728</v>
      </c>
      <c r="E9" s="274">
        <f t="shared" si="0"/>
        <v>0.17715936739659369</v>
      </c>
      <c r="F9" s="150">
        <v>78407</v>
      </c>
      <c r="G9" s="126">
        <v>59214</v>
      </c>
      <c r="H9" s="114">
        <f t="shared" si="1"/>
        <v>0.32412942885128515</v>
      </c>
    </row>
    <row r="10" spans="2:15" ht="30" customHeight="1" thickBot="1">
      <c r="B10" s="193" t="s">
        <v>126</v>
      </c>
      <c r="C10" s="263">
        <f>SUM(C11:C21)</f>
        <v>-562519</v>
      </c>
      <c r="D10" s="204">
        <f>SUM(D11:D21)</f>
        <v>-571815</v>
      </c>
      <c r="E10" s="275">
        <f t="shared" si="0"/>
        <v>-1.6257006199557548E-2</v>
      </c>
      <c r="F10" s="263">
        <f>SUM(F11:F21)</f>
        <v>-1971663</v>
      </c>
      <c r="G10" s="204">
        <f>SUM(G11:G21)</f>
        <v>-1799621</v>
      </c>
      <c r="H10" s="122">
        <f t="shared" si="1"/>
        <v>9.5599017793190896E-2</v>
      </c>
    </row>
    <row r="11" spans="2:15" ht="20.25" customHeight="1">
      <c r="B11" s="206" t="s">
        <v>1</v>
      </c>
      <c r="C11" s="203">
        <v>-85730</v>
      </c>
      <c r="D11" s="191">
        <v>-109366</v>
      </c>
      <c r="E11" s="276">
        <f t="shared" si="0"/>
        <v>-0.21611835488177314</v>
      </c>
      <c r="F11" s="203">
        <v>-360311</v>
      </c>
      <c r="G11" s="191">
        <v>-414742</v>
      </c>
      <c r="H11" s="112">
        <f t="shared" si="1"/>
        <v>-0.13124062670286588</v>
      </c>
      <c r="K11" s="188"/>
      <c r="L11" s="188"/>
      <c r="M11" s="188"/>
      <c r="N11" s="188"/>
      <c r="O11" s="188"/>
    </row>
    <row r="12" spans="2:15" ht="20.25" customHeight="1">
      <c r="B12" s="99" t="s">
        <v>134</v>
      </c>
      <c r="C12" s="150">
        <v>-95730</v>
      </c>
      <c r="D12" s="126">
        <v>-91706</v>
      </c>
      <c r="E12" s="274">
        <f t="shared" si="0"/>
        <v>4.3879353586461084E-2</v>
      </c>
      <c r="F12" s="150">
        <v>-312723</v>
      </c>
      <c r="G12" s="126">
        <v>-312018</v>
      </c>
      <c r="H12" s="71">
        <f t="shared" si="1"/>
        <v>2.2594850297098243E-3</v>
      </c>
      <c r="K12" s="188"/>
      <c r="L12" s="188"/>
      <c r="M12" s="188"/>
      <c r="N12" s="188"/>
      <c r="O12" s="188"/>
    </row>
    <row r="13" spans="2:15" ht="30" customHeight="1">
      <c r="B13" s="99" t="s">
        <v>133</v>
      </c>
      <c r="C13" s="150">
        <v>-101953</v>
      </c>
      <c r="D13" s="126">
        <v>-113201</v>
      </c>
      <c r="E13" s="274">
        <f t="shared" si="0"/>
        <v>-9.9363079831450249E-2</v>
      </c>
      <c r="F13" s="150">
        <v>-351489</v>
      </c>
      <c r="G13" s="126">
        <v>-270567</v>
      </c>
      <c r="H13" s="71">
        <f t="shared" si="1"/>
        <v>0.2990830367339698</v>
      </c>
      <c r="K13" s="188"/>
      <c r="L13" s="188"/>
      <c r="M13" s="188"/>
      <c r="N13" s="188"/>
      <c r="O13" s="188"/>
    </row>
    <row r="14" spans="2:15" ht="20.25" customHeight="1">
      <c r="B14" s="99" t="s">
        <v>55</v>
      </c>
      <c r="C14" s="150">
        <v>-71711</v>
      </c>
      <c r="D14" s="126">
        <v>-53531</v>
      </c>
      <c r="E14" s="274">
        <f t="shared" si="0"/>
        <v>0.33961629709887731</v>
      </c>
      <c r="F14" s="150">
        <v>-243066</v>
      </c>
      <c r="G14" s="126">
        <v>-174880</v>
      </c>
      <c r="H14" s="71">
        <f t="shared" si="1"/>
        <v>0.38990164684354989</v>
      </c>
      <c r="K14" s="188"/>
      <c r="L14" s="188"/>
      <c r="M14" s="188"/>
      <c r="N14" s="188"/>
      <c r="O14" s="188"/>
    </row>
    <row r="15" spans="2:15" ht="20.25" customHeight="1">
      <c r="B15" s="99" t="s">
        <v>3</v>
      </c>
      <c r="C15" s="150">
        <v>-58595</v>
      </c>
      <c r="D15" s="126">
        <v>-51293</v>
      </c>
      <c r="E15" s="274">
        <f t="shared" si="0"/>
        <v>0.1423586064375256</v>
      </c>
      <c r="F15" s="150">
        <v>-178373</v>
      </c>
      <c r="G15" s="126">
        <v>-148811</v>
      </c>
      <c r="H15" s="71">
        <f t="shared" si="1"/>
        <v>0.1986546693456801</v>
      </c>
      <c r="K15" s="188"/>
      <c r="L15" s="188"/>
      <c r="M15" s="188"/>
      <c r="N15" s="188"/>
      <c r="O15" s="188"/>
    </row>
    <row r="16" spans="2:15" ht="20.25" customHeight="1">
      <c r="B16" s="99" t="s">
        <v>2</v>
      </c>
      <c r="C16" s="150">
        <v>-40407</v>
      </c>
      <c r="D16" s="126">
        <v>-34433</v>
      </c>
      <c r="E16" s="274">
        <f t="shared" si="0"/>
        <v>0.17349635524061222</v>
      </c>
      <c r="F16" s="150">
        <v>-149731</v>
      </c>
      <c r="G16" s="126">
        <v>-114736</v>
      </c>
      <c r="H16" s="71">
        <f t="shared" si="1"/>
        <v>0.30500453214335516</v>
      </c>
      <c r="K16" s="188"/>
      <c r="L16" s="188"/>
      <c r="M16" s="188"/>
      <c r="N16" s="188"/>
      <c r="O16" s="188"/>
    </row>
    <row r="17" spans="2:15" ht="20.25" customHeight="1">
      <c r="B17" s="99" t="s">
        <v>54</v>
      </c>
      <c r="C17" s="150">
        <v>-31350</v>
      </c>
      <c r="D17" s="126">
        <v>-36700</v>
      </c>
      <c r="E17" s="274">
        <f t="shared" si="0"/>
        <v>-0.14577656675749318</v>
      </c>
      <c r="F17" s="150">
        <v>-112107</v>
      </c>
      <c r="G17" s="126">
        <v>-93226</v>
      </c>
      <c r="H17" s="71">
        <f t="shared" si="1"/>
        <v>0.20252933730933431</v>
      </c>
      <c r="K17" s="188"/>
      <c r="L17" s="188"/>
      <c r="M17" s="188"/>
      <c r="N17" s="188"/>
      <c r="O17" s="188"/>
    </row>
    <row r="18" spans="2:15" ht="20.25" customHeight="1">
      <c r="B18" s="99" t="s">
        <v>136</v>
      </c>
      <c r="C18" s="150">
        <v>-16103</v>
      </c>
      <c r="D18" s="126">
        <v>-8838</v>
      </c>
      <c r="E18" s="274">
        <f t="shared" si="0"/>
        <v>0.8220185562344422</v>
      </c>
      <c r="F18" s="150">
        <v>-36152</v>
      </c>
      <c r="G18" s="126">
        <v>-33548</v>
      </c>
      <c r="H18" s="71">
        <f t="shared" si="1"/>
        <v>7.7620126386073685E-2</v>
      </c>
      <c r="K18" s="188"/>
      <c r="L18" s="188"/>
      <c r="M18" s="188"/>
      <c r="N18" s="188"/>
      <c r="O18" s="188"/>
    </row>
    <row r="19" spans="2:15" ht="20.25" customHeight="1">
      <c r="B19" s="99" t="s">
        <v>67</v>
      </c>
      <c r="C19" s="150">
        <v>-11272</v>
      </c>
      <c r="D19" s="126">
        <v>-8473</v>
      </c>
      <c r="E19" s="274">
        <f>(C19-D19)/D19</f>
        <v>0.3303434438805618</v>
      </c>
      <c r="F19" s="150">
        <v>-44110</v>
      </c>
      <c r="G19" s="126">
        <v>-25374</v>
      </c>
      <c r="H19" s="71">
        <f>(F19-G19)/G19</f>
        <v>0.73839363127610935</v>
      </c>
      <c r="K19" s="188"/>
      <c r="L19" s="188"/>
      <c r="M19" s="188"/>
      <c r="N19" s="188"/>
      <c r="O19" s="188"/>
    </row>
    <row r="20" spans="2:15" ht="30" customHeight="1">
      <c r="B20" s="99" t="s">
        <v>135</v>
      </c>
      <c r="C20" s="150">
        <v>-7789</v>
      </c>
      <c r="D20" s="126">
        <v>-22011</v>
      </c>
      <c r="E20" s="274">
        <f t="shared" si="0"/>
        <v>-0.6461314797146881</v>
      </c>
      <c r="F20" s="150">
        <v>-27457</v>
      </c>
      <c r="G20" s="126">
        <v>-74254</v>
      </c>
      <c r="H20" s="71">
        <f t="shared" si="1"/>
        <v>-0.63022867454951925</v>
      </c>
      <c r="K20" s="188"/>
      <c r="L20" s="188"/>
      <c r="M20" s="188"/>
      <c r="N20" s="188"/>
      <c r="O20" s="188"/>
    </row>
    <row r="21" spans="2:15" ht="15.75" thickBot="1">
      <c r="B21" s="197" t="s">
        <v>137</v>
      </c>
      <c r="C21" s="153">
        <v>-41879</v>
      </c>
      <c r="D21" s="164">
        <v>-42263</v>
      </c>
      <c r="E21" s="277">
        <f t="shared" si="0"/>
        <v>-9.0859617159217282E-3</v>
      </c>
      <c r="F21" s="153">
        <v>-156144</v>
      </c>
      <c r="G21" s="164">
        <v>-137465</v>
      </c>
      <c r="H21" s="114">
        <f t="shared" si="1"/>
        <v>0.13588186083730405</v>
      </c>
      <c r="K21" s="188"/>
      <c r="L21" s="188"/>
      <c r="M21" s="188"/>
      <c r="N21" s="188"/>
      <c r="O21" s="188"/>
    </row>
    <row r="22" spans="2:15" ht="30" customHeight="1" thickBot="1">
      <c r="B22" s="98" t="s">
        <v>127</v>
      </c>
      <c r="C22" s="264">
        <v>-12648</v>
      </c>
      <c r="D22" s="205">
        <v>-3833</v>
      </c>
      <c r="E22" s="70">
        <f t="shared" si="0"/>
        <v>2.2997651969736497</v>
      </c>
      <c r="F22" s="264">
        <v>-17373</v>
      </c>
      <c r="G22" s="205">
        <v>-6004</v>
      </c>
      <c r="H22" s="70">
        <f t="shared" si="1"/>
        <v>1.8935709526982012</v>
      </c>
    </row>
    <row r="23" spans="2:15" ht="30" customHeight="1" thickBot="1">
      <c r="B23" s="193" t="s">
        <v>53</v>
      </c>
      <c r="C23" s="263">
        <f>C4+C10+C22</f>
        <v>175449</v>
      </c>
      <c r="D23" s="192">
        <f>D4+D10+D22</f>
        <v>143581</v>
      </c>
      <c r="E23" s="278">
        <f>(C23-D23)/D23</f>
        <v>0.22195137239606913</v>
      </c>
      <c r="F23" s="263">
        <f>F4+F10+F22</f>
        <v>789179</v>
      </c>
      <c r="G23" s="192">
        <f>G4+G10+G22</f>
        <v>560300</v>
      </c>
      <c r="H23" s="101">
        <f>(F23-G23)/G23</f>
        <v>0.40849366410851329</v>
      </c>
    </row>
    <row r="24" spans="2:15" ht="30" customHeight="1">
      <c r="B24" s="134" t="s">
        <v>201</v>
      </c>
      <c r="C24" s="265">
        <v>5033</v>
      </c>
      <c r="D24" s="196">
        <v>-5696</v>
      </c>
      <c r="E24" s="279">
        <f t="shared" si="0"/>
        <v>-1.8836025280898876</v>
      </c>
      <c r="F24" s="265">
        <v>14353</v>
      </c>
      <c r="G24" s="196">
        <v>-15006</v>
      </c>
      <c r="H24" s="73">
        <f t="shared" si="1"/>
        <v>-1.9564840730374518</v>
      </c>
    </row>
    <row r="25" spans="2:15" ht="30" customHeight="1">
      <c r="B25" s="22" t="s">
        <v>5</v>
      </c>
      <c r="C25" s="266">
        <v>-43130</v>
      </c>
      <c r="D25" s="127">
        <v>-61553</v>
      </c>
      <c r="E25" s="280">
        <f t="shared" si="0"/>
        <v>-0.29930303965688104</v>
      </c>
      <c r="F25" s="266">
        <v>-110782</v>
      </c>
      <c r="G25" s="127">
        <v>-355392</v>
      </c>
      <c r="H25" s="73">
        <f t="shared" si="1"/>
        <v>-0.68828223482802087</v>
      </c>
    </row>
    <row r="26" spans="2:15" ht="30" customHeight="1" thickBot="1">
      <c r="B26" s="197" t="s">
        <v>202</v>
      </c>
      <c r="C26" s="267">
        <v>853</v>
      </c>
      <c r="D26" s="198">
        <v>677</v>
      </c>
      <c r="E26" s="281">
        <f t="shared" si="0"/>
        <v>0.25997045790251105</v>
      </c>
      <c r="F26" s="267">
        <v>2897</v>
      </c>
      <c r="G26" s="164">
        <v>2164</v>
      </c>
      <c r="H26" s="71">
        <f t="shared" si="1"/>
        <v>0.33872458410351203</v>
      </c>
    </row>
    <row r="27" spans="2:15" ht="30" customHeight="1" thickBot="1">
      <c r="B27" s="199" t="s">
        <v>203</v>
      </c>
      <c r="C27" s="268">
        <f>SUM(C23:C26)</f>
        <v>138205</v>
      </c>
      <c r="D27" s="200">
        <f>SUM(D23:D26)</f>
        <v>77009</v>
      </c>
      <c r="E27" s="282">
        <f t="shared" si="0"/>
        <v>0.79466036437299536</v>
      </c>
      <c r="F27" s="268">
        <f>SUM(F23:F26)</f>
        <v>695647</v>
      </c>
      <c r="G27" s="200">
        <f>SUM(G23:G26)</f>
        <v>192066</v>
      </c>
      <c r="H27" s="101">
        <f t="shared" si="1"/>
        <v>2.6219164245623898</v>
      </c>
    </row>
    <row r="28" spans="2:15" ht="30" customHeight="1" thickBot="1">
      <c r="B28" s="201" t="s">
        <v>6</v>
      </c>
      <c r="C28" s="269">
        <v>-16581</v>
      </c>
      <c r="D28" s="202">
        <v>-712</v>
      </c>
      <c r="E28" s="283">
        <f t="shared" si="0"/>
        <v>22.287921348314608</v>
      </c>
      <c r="F28" s="269">
        <v>-97349</v>
      </c>
      <c r="G28" s="202">
        <v>-31876</v>
      </c>
      <c r="H28" s="71">
        <f t="shared" si="1"/>
        <v>2.0539904630442964</v>
      </c>
    </row>
    <row r="29" spans="2:15" ht="30" customHeight="1" thickBot="1">
      <c r="B29" s="194" t="s">
        <v>93</v>
      </c>
      <c r="C29" s="270">
        <f>SUM(C27:C28)</f>
        <v>121624</v>
      </c>
      <c r="D29" s="195">
        <f>SUM(D27:D28)</f>
        <v>76297</v>
      </c>
      <c r="E29" s="284">
        <f t="shared" si="0"/>
        <v>0.59408626813636189</v>
      </c>
      <c r="F29" s="270">
        <f>SUM(F27:F28)</f>
        <v>598298</v>
      </c>
      <c r="G29" s="195">
        <f>SUM(G27:G28)</f>
        <v>160190</v>
      </c>
      <c r="H29" s="101">
        <f t="shared" si="1"/>
        <v>2.7349272738622887</v>
      </c>
    </row>
    <row r="30" spans="2:15" ht="30" customHeight="1" thickBot="1">
      <c r="B30" s="99" t="s">
        <v>204</v>
      </c>
      <c r="C30" s="128">
        <v>121624</v>
      </c>
      <c r="D30" s="129">
        <v>76297</v>
      </c>
      <c r="E30" s="285">
        <f t="shared" si="0"/>
        <v>0.59408626813636189</v>
      </c>
      <c r="F30" s="128">
        <v>598298</v>
      </c>
      <c r="G30" s="129">
        <v>160190</v>
      </c>
      <c r="H30" s="71">
        <f t="shared" si="1"/>
        <v>2.7349272738622887</v>
      </c>
    </row>
    <row r="31" spans="2:15" ht="30" customHeight="1" thickBot="1">
      <c r="B31" s="130" t="s">
        <v>128</v>
      </c>
      <c r="C31" s="271">
        <v>0.35</v>
      </c>
      <c r="D31" s="132">
        <v>0.22</v>
      </c>
      <c r="E31" s="286">
        <f t="shared" si="0"/>
        <v>0.59090909090909083</v>
      </c>
      <c r="F31" s="271">
        <v>1.72</v>
      </c>
      <c r="G31" s="132">
        <v>0.49</v>
      </c>
      <c r="H31" s="131">
        <f t="shared" si="1"/>
        <v>2.510204081632653</v>
      </c>
    </row>
    <row r="32" spans="2:15" ht="30" customHeight="1" thickBot="1">
      <c r="B32" s="135"/>
      <c r="C32" s="137"/>
      <c r="D32" s="136"/>
      <c r="E32" s="287"/>
      <c r="F32" s="137"/>
      <c r="G32" s="136"/>
      <c r="H32" s="61"/>
    </row>
    <row r="33" spans="2:8" ht="30" customHeight="1">
      <c r="B33" s="138" t="s">
        <v>0</v>
      </c>
      <c r="C33" s="140">
        <f>C23-C14</f>
        <v>247160</v>
      </c>
      <c r="D33" s="139">
        <f>D23-D14</f>
        <v>197112</v>
      </c>
      <c r="E33" s="141">
        <f>(C33-D33)/D33</f>
        <v>0.25390640853930763</v>
      </c>
      <c r="F33" s="140">
        <f>F23-F14</f>
        <v>1032245</v>
      </c>
      <c r="G33" s="139">
        <f>G23-G14</f>
        <v>735180</v>
      </c>
      <c r="H33" s="141">
        <f>(F33-G33)/G33</f>
        <v>0.40407111183655703</v>
      </c>
    </row>
    <row r="34" spans="2:8" ht="30" customHeight="1" thickBot="1">
      <c r="B34" s="142" t="s">
        <v>7</v>
      </c>
      <c r="C34" s="144">
        <f>C33/C4</f>
        <v>0.32927622113037824</v>
      </c>
      <c r="D34" s="143">
        <f>D33/D4</f>
        <v>0.27406013939927337</v>
      </c>
      <c r="E34" s="288"/>
      <c r="F34" s="144">
        <f>F33/F4</f>
        <v>0.37154971807437509</v>
      </c>
      <c r="G34" s="143">
        <f>G33/G4</f>
        <v>0.31073681541046316</v>
      </c>
      <c r="H34" s="145"/>
    </row>
    <row r="35" spans="2:8" ht="15">
      <c r="B35" s="182"/>
      <c r="C35" s="182"/>
      <c r="D35" s="182"/>
      <c r="E35" s="181"/>
      <c r="F35" s="182"/>
      <c r="G35" s="182"/>
      <c r="H35" s="182"/>
    </row>
    <row r="36" spans="2:8">
      <c r="B36" s="95"/>
      <c r="C36" s="95"/>
      <c r="D36" s="95"/>
      <c r="E36" s="95"/>
      <c r="F36" s="95"/>
      <c r="G36" s="95"/>
      <c r="H36" s="95"/>
    </row>
  </sheetData>
  <mergeCells count="2">
    <mergeCell ref="C2:E2"/>
    <mergeCell ref="F2:H2"/>
  </mergeCells>
  <pageMargins left="0.7" right="0.7" top="0.75" bottom="0.75" header="0.3" footer="0.3"/>
  <pageSetup paperSize="9" scale="49" orientation="portrait" horizontalDpi="4294967294" r:id="rId1"/>
  <ignoredErrors>
    <ignoredError sqref="C4:D4 F4:G4 C10:D10 F10:G10" formulaRange="1"/>
    <ignoredError sqref="E4 E10 E23 E27 E29 E33" formula="1"/>
  </ignoredErrors>
</worksheet>
</file>

<file path=xl/worksheets/sheet2.xml><?xml version="1.0" encoding="utf-8"?>
<worksheet xmlns="http://schemas.openxmlformats.org/spreadsheetml/2006/main" xmlns:r="http://schemas.openxmlformats.org/officeDocument/2006/relationships">
  <dimension ref="B1:U21"/>
  <sheetViews>
    <sheetView showGridLines="0" zoomScale="80" zoomScaleNormal="80" workbookViewId="0">
      <selection activeCell="C18" sqref="C18"/>
    </sheetView>
  </sheetViews>
  <sheetFormatPr defaultRowHeight="14.25"/>
  <cols>
    <col min="1" max="1" width="1.625" customWidth="1"/>
    <col min="2" max="2" width="31.125" customWidth="1"/>
    <col min="3" max="3" width="12.875" customWidth="1"/>
    <col min="4" max="4" width="1.125" customWidth="1"/>
    <col min="5" max="5" width="12.875" customWidth="1"/>
    <col min="6" max="6" width="1.125" customWidth="1"/>
    <col min="7" max="7" width="9.625" customWidth="1"/>
    <col min="8" max="9" width="12.875" customWidth="1"/>
    <col min="10" max="10" width="9.625" customWidth="1"/>
    <col min="11" max="12" width="12.875" customWidth="1"/>
    <col min="13" max="13" width="9.625" customWidth="1"/>
    <col min="14" max="15" width="12.875" customWidth="1"/>
    <col min="16" max="16" width="9.625" customWidth="1"/>
  </cols>
  <sheetData>
    <row r="1" spans="2:21" ht="50.25" customHeight="1" thickBot="1">
      <c r="B1" s="96" t="s">
        <v>155</v>
      </c>
      <c r="C1" s="95"/>
      <c r="D1" s="95"/>
      <c r="E1" s="95"/>
      <c r="F1" s="95"/>
      <c r="G1" s="95"/>
      <c r="H1" s="95"/>
      <c r="I1" s="95"/>
      <c r="J1" s="95"/>
      <c r="K1" s="95"/>
      <c r="L1" s="95"/>
      <c r="M1" s="95"/>
      <c r="N1" s="95"/>
      <c r="O1" s="95"/>
      <c r="P1" s="95"/>
    </row>
    <row r="2" spans="2:21" s="149" customFormat="1" ht="30" customHeight="1" thickBot="1">
      <c r="B2" s="154"/>
      <c r="C2" s="309" t="s">
        <v>86</v>
      </c>
      <c r="D2" s="310"/>
      <c r="E2" s="310"/>
      <c r="F2" s="310"/>
      <c r="G2" s="311"/>
      <c r="H2" s="309" t="s">
        <v>92</v>
      </c>
      <c r="I2" s="310"/>
      <c r="J2" s="311"/>
      <c r="K2" s="309" t="s">
        <v>147</v>
      </c>
      <c r="L2" s="310"/>
      <c r="M2" s="311"/>
      <c r="N2" s="309" t="s">
        <v>148</v>
      </c>
      <c r="O2" s="310"/>
      <c r="P2" s="311"/>
      <c r="Q2" s="84"/>
    </row>
    <row r="3" spans="2:21" s="149" customFormat="1" ht="20.25" customHeight="1" thickBot="1">
      <c r="B3" s="155"/>
      <c r="C3" s="306" t="s">
        <v>164</v>
      </c>
      <c r="D3" s="307"/>
      <c r="E3" s="307"/>
      <c r="F3" s="307"/>
      <c r="G3" s="308"/>
      <c r="H3" s="306" t="s">
        <v>164</v>
      </c>
      <c r="I3" s="307"/>
      <c r="J3" s="308"/>
      <c r="K3" s="306" t="s">
        <v>164</v>
      </c>
      <c r="L3" s="307"/>
      <c r="M3" s="308"/>
      <c r="N3" s="306" t="s">
        <v>164</v>
      </c>
      <c r="O3" s="307"/>
      <c r="P3" s="308"/>
      <c r="Q3" s="84"/>
      <c r="R3" s="186"/>
      <c r="S3" s="186"/>
      <c r="T3" s="186"/>
      <c r="U3" s="186"/>
    </row>
    <row r="4" spans="2:21" s="170" customFormat="1" ht="20.25" customHeight="1" thickBot="1">
      <c r="B4" s="10" t="s">
        <v>140</v>
      </c>
      <c r="C4" s="171" t="s">
        <v>160</v>
      </c>
      <c r="D4" s="215"/>
      <c r="E4" s="172" t="s">
        <v>108</v>
      </c>
      <c r="F4" s="172"/>
      <c r="G4" s="173" t="s">
        <v>146</v>
      </c>
      <c r="H4" s="171" t="s">
        <v>160</v>
      </c>
      <c r="I4" s="172" t="s">
        <v>108</v>
      </c>
      <c r="J4" s="173" t="s">
        <v>146</v>
      </c>
      <c r="K4" s="171" t="s">
        <v>160</v>
      </c>
      <c r="L4" s="172" t="s">
        <v>108</v>
      </c>
      <c r="M4" s="173" t="s">
        <v>146</v>
      </c>
      <c r="N4" s="183" t="s">
        <v>160</v>
      </c>
      <c r="O4" s="184" t="s">
        <v>108</v>
      </c>
      <c r="P4" s="185" t="s">
        <v>146</v>
      </c>
      <c r="Q4" s="169"/>
      <c r="R4" s="187"/>
      <c r="S4" s="187"/>
      <c r="T4" s="187"/>
      <c r="U4" s="187"/>
    </row>
    <row r="5" spans="2:21" s="149" customFormat="1" ht="20.25" customHeight="1">
      <c r="B5" s="156" t="s">
        <v>142</v>
      </c>
      <c r="C5" s="217">
        <v>1787309</v>
      </c>
      <c r="D5" s="110"/>
      <c r="E5" s="111">
        <v>1640252</v>
      </c>
      <c r="F5" s="111"/>
      <c r="G5" s="218">
        <f>C5-E5</f>
        <v>147057</v>
      </c>
      <c r="H5" s="217">
        <v>990906</v>
      </c>
      <c r="I5" s="111">
        <v>725673</v>
      </c>
      <c r="J5" s="111">
        <f>H5-I5</f>
        <v>265233</v>
      </c>
      <c r="K5" s="223">
        <v>0</v>
      </c>
      <c r="L5" s="219">
        <v>0</v>
      </c>
      <c r="M5" s="224">
        <f>K5-L5</f>
        <v>0</v>
      </c>
      <c r="N5" s="207">
        <f>C5+H5+K5</f>
        <v>2778215</v>
      </c>
      <c r="O5" s="191">
        <f>E5+I5+L5</f>
        <v>2365925</v>
      </c>
      <c r="P5" s="220">
        <f>N5-O5</f>
        <v>412290</v>
      </c>
      <c r="Q5" s="84"/>
      <c r="R5" s="188"/>
      <c r="S5" s="188"/>
      <c r="T5" s="188"/>
      <c r="U5" s="186"/>
    </row>
    <row r="6" spans="2:21" s="149" customFormat="1" ht="20.25" customHeight="1">
      <c r="B6" s="157" t="s">
        <v>143</v>
      </c>
      <c r="C6" s="64">
        <v>16390</v>
      </c>
      <c r="D6" s="85"/>
      <c r="E6" s="65">
        <v>2255</v>
      </c>
      <c r="F6" s="65"/>
      <c r="G6" s="160">
        <f t="shared" ref="G6:G11" si="0">C6-E6</f>
        <v>14135</v>
      </c>
      <c r="H6" s="64">
        <v>98957</v>
      </c>
      <c r="I6" s="65">
        <v>69217</v>
      </c>
      <c r="J6" s="65">
        <f t="shared" ref="J6:J11" si="1">H6-I6</f>
        <v>29740</v>
      </c>
      <c r="K6" s="64">
        <v>-115347</v>
      </c>
      <c r="L6" s="65">
        <v>-71472</v>
      </c>
      <c r="M6" s="163">
        <f t="shared" ref="M6:M10" si="2">K6-L6</f>
        <v>-43875</v>
      </c>
      <c r="N6" s="222">
        <f t="shared" ref="N6:N11" si="3">C6+H6+K6</f>
        <v>0</v>
      </c>
      <c r="O6" s="175">
        <f t="shared" ref="O6:O11" si="4">E6+I6+L6</f>
        <v>0</v>
      </c>
      <c r="P6" s="176">
        <f t="shared" ref="P6:P11" si="5">N6-O6</f>
        <v>0</v>
      </c>
      <c r="Q6" s="84"/>
      <c r="R6" s="189"/>
      <c r="S6" s="189"/>
      <c r="T6" s="189"/>
      <c r="U6" s="186"/>
    </row>
    <row r="7" spans="2:21" s="149" customFormat="1" ht="20.25" customHeight="1">
      <c r="B7" s="158" t="s">
        <v>144</v>
      </c>
      <c r="C7" s="151">
        <v>1803699</v>
      </c>
      <c r="D7" s="216"/>
      <c r="E7" s="161">
        <v>1642507</v>
      </c>
      <c r="F7" s="161"/>
      <c r="G7" s="166">
        <f t="shared" si="0"/>
        <v>161192</v>
      </c>
      <c r="H7" s="151">
        <v>1089863</v>
      </c>
      <c r="I7" s="161">
        <v>794890</v>
      </c>
      <c r="J7" s="161">
        <f t="shared" si="1"/>
        <v>294973</v>
      </c>
      <c r="K7" s="151">
        <v>-115347</v>
      </c>
      <c r="L7" s="161">
        <v>-71472</v>
      </c>
      <c r="M7" s="167">
        <f t="shared" si="2"/>
        <v>-43875</v>
      </c>
      <c r="N7" s="221">
        <f t="shared" si="3"/>
        <v>2778215</v>
      </c>
      <c r="O7" s="127">
        <f t="shared" si="4"/>
        <v>2365925</v>
      </c>
      <c r="P7" s="167">
        <f t="shared" si="5"/>
        <v>412290</v>
      </c>
      <c r="Q7" s="84"/>
      <c r="R7" s="190"/>
      <c r="S7" s="190"/>
      <c r="T7" s="190"/>
      <c r="U7" s="186"/>
    </row>
    <row r="8" spans="2:21" s="149" customFormat="1" ht="20.25" customHeight="1">
      <c r="B8" s="158" t="s">
        <v>0</v>
      </c>
      <c r="C8" s="151">
        <v>631995</v>
      </c>
      <c r="D8" s="216"/>
      <c r="E8" s="161">
        <v>481967</v>
      </c>
      <c r="F8" s="161"/>
      <c r="G8" s="166">
        <f t="shared" si="0"/>
        <v>150028</v>
      </c>
      <c r="H8" s="151">
        <v>400248</v>
      </c>
      <c r="I8" s="161">
        <v>253213</v>
      </c>
      <c r="J8" s="161">
        <f t="shared" si="1"/>
        <v>147035</v>
      </c>
      <c r="K8" s="151">
        <v>2</v>
      </c>
      <c r="L8" s="175">
        <v>0</v>
      </c>
      <c r="M8" s="167">
        <f t="shared" si="2"/>
        <v>2</v>
      </c>
      <c r="N8" s="221">
        <f t="shared" si="3"/>
        <v>1032245</v>
      </c>
      <c r="O8" s="127">
        <f t="shared" si="4"/>
        <v>735180</v>
      </c>
      <c r="P8" s="167">
        <f t="shared" si="5"/>
        <v>297065</v>
      </c>
      <c r="Q8" s="84"/>
      <c r="R8" s="190"/>
      <c r="S8" s="190"/>
      <c r="T8" s="190"/>
      <c r="U8" s="186"/>
    </row>
    <row r="9" spans="2:21" s="149" customFormat="1" ht="20.25" customHeight="1">
      <c r="B9" s="158" t="s">
        <v>4</v>
      </c>
      <c r="C9" s="151">
        <v>431392</v>
      </c>
      <c r="D9" s="216"/>
      <c r="E9" s="161">
        <v>342792</v>
      </c>
      <c r="F9" s="161"/>
      <c r="G9" s="166">
        <f t="shared" si="0"/>
        <v>88600</v>
      </c>
      <c r="H9" s="151">
        <v>361057</v>
      </c>
      <c r="I9" s="161">
        <v>221162</v>
      </c>
      <c r="J9" s="161">
        <f t="shared" si="1"/>
        <v>139895</v>
      </c>
      <c r="K9" s="151">
        <v>-3270</v>
      </c>
      <c r="L9" s="161">
        <v>-3654</v>
      </c>
      <c r="M9" s="167">
        <f t="shared" si="2"/>
        <v>384</v>
      </c>
      <c r="N9" s="221">
        <f t="shared" si="3"/>
        <v>789179</v>
      </c>
      <c r="O9" s="127">
        <f t="shared" si="4"/>
        <v>560300</v>
      </c>
      <c r="P9" s="167">
        <f t="shared" si="5"/>
        <v>228879</v>
      </c>
      <c r="Q9" s="84"/>
      <c r="R9" s="190"/>
      <c r="S9" s="190"/>
      <c r="T9" s="190"/>
      <c r="U9" s="186"/>
    </row>
    <row r="10" spans="2:21" s="149" customFormat="1" ht="48" customHeight="1">
      <c r="B10" s="157" t="s">
        <v>145</v>
      </c>
      <c r="C10" s="151">
        <v>235176</v>
      </c>
      <c r="D10" s="216" t="s">
        <v>154</v>
      </c>
      <c r="E10" s="65">
        <v>282795</v>
      </c>
      <c r="F10" s="65" t="s">
        <v>154</v>
      </c>
      <c r="G10" s="160">
        <f t="shared" si="0"/>
        <v>-47619</v>
      </c>
      <c r="H10" s="151">
        <v>25579</v>
      </c>
      <c r="I10" s="65">
        <v>14855</v>
      </c>
      <c r="J10" s="65">
        <f t="shared" si="1"/>
        <v>10724</v>
      </c>
      <c r="K10" s="174">
        <v>0</v>
      </c>
      <c r="L10" s="175">
        <v>0</v>
      </c>
      <c r="M10" s="176">
        <f t="shared" si="2"/>
        <v>0</v>
      </c>
      <c r="N10" s="125">
        <f t="shared" si="3"/>
        <v>260755</v>
      </c>
      <c r="O10" s="126">
        <f t="shared" si="4"/>
        <v>297650</v>
      </c>
      <c r="P10" s="163">
        <f t="shared" si="5"/>
        <v>-36895</v>
      </c>
      <c r="Q10" s="84"/>
      <c r="R10" s="190"/>
      <c r="S10" s="190"/>
      <c r="T10" s="190"/>
      <c r="U10" s="186"/>
    </row>
    <row r="11" spans="2:21" s="149" customFormat="1" ht="20.25" customHeight="1">
      <c r="B11" s="157" t="s">
        <v>190</v>
      </c>
      <c r="C11" s="151">
        <v>183795</v>
      </c>
      <c r="D11" s="216"/>
      <c r="E11" s="65">
        <v>131023</v>
      </c>
      <c r="F11" s="65"/>
      <c r="G11" s="160">
        <f t="shared" si="0"/>
        <v>52772</v>
      </c>
      <c r="H11" s="151">
        <v>37721</v>
      </c>
      <c r="I11" s="65">
        <v>32051</v>
      </c>
      <c r="J11" s="65">
        <f t="shared" si="1"/>
        <v>5670</v>
      </c>
      <c r="K11" s="151">
        <v>3272</v>
      </c>
      <c r="L11" s="65">
        <v>3654</v>
      </c>
      <c r="M11" s="176"/>
      <c r="N11" s="125">
        <f t="shared" si="3"/>
        <v>224788</v>
      </c>
      <c r="O11" s="126">
        <f t="shared" si="4"/>
        <v>166728</v>
      </c>
      <c r="P11" s="163">
        <f t="shared" si="5"/>
        <v>58060</v>
      </c>
      <c r="Q11" s="84"/>
      <c r="R11" s="190"/>
      <c r="S11" s="190"/>
      <c r="T11" s="190"/>
      <c r="U11" s="186"/>
    </row>
    <row r="12" spans="2:21" s="149" customFormat="1" ht="20.25" customHeight="1" thickBot="1">
      <c r="B12" s="159" t="s">
        <v>191</v>
      </c>
      <c r="C12" s="152">
        <v>16808</v>
      </c>
      <c r="D12" s="93"/>
      <c r="E12" s="100">
        <v>8152</v>
      </c>
      <c r="F12" s="100"/>
      <c r="G12" s="162">
        <f>C12-E12</f>
        <v>8656</v>
      </c>
      <c r="H12" s="152">
        <v>1470</v>
      </c>
      <c r="I12" s="260">
        <v>0</v>
      </c>
      <c r="J12" s="260">
        <f>H12-I12</f>
        <v>1470</v>
      </c>
      <c r="K12" s="289">
        <v>0</v>
      </c>
      <c r="L12" s="260">
        <v>0</v>
      </c>
      <c r="M12" s="261">
        <f>K12-L12</f>
        <v>0</v>
      </c>
      <c r="N12" s="208">
        <f>C12+H12+K12</f>
        <v>18278</v>
      </c>
      <c r="O12" s="164">
        <f>E12+I12+L12</f>
        <v>8152</v>
      </c>
      <c r="P12" s="165">
        <f>N12-O12</f>
        <v>10126</v>
      </c>
      <c r="Q12" s="84"/>
      <c r="R12" s="188"/>
      <c r="S12" s="188"/>
      <c r="T12" s="188"/>
      <c r="U12" s="186"/>
    </row>
    <row r="13" spans="2:21" s="149" customFormat="1" ht="20.25" customHeight="1">
      <c r="B13" s="168"/>
      <c r="C13" s="168"/>
      <c r="D13" s="168"/>
      <c r="E13" s="168"/>
      <c r="F13" s="168"/>
      <c r="G13" s="168"/>
      <c r="H13" s="168"/>
      <c r="I13" s="168"/>
      <c r="J13" s="168"/>
      <c r="K13" s="168"/>
      <c r="L13" s="168"/>
      <c r="M13" s="168"/>
      <c r="N13" s="168"/>
      <c r="O13" s="168"/>
      <c r="P13" s="168"/>
      <c r="Q13" s="84"/>
      <c r="R13" s="186"/>
      <c r="S13" s="186"/>
      <c r="T13" s="186"/>
      <c r="U13" s="186"/>
    </row>
    <row r="14" spans="2:21" s="149" customFormat="1" ht="20.25" customHeight="1">
      <c r="B14" s="214" t="s">
        <v>153</v>
      </c>
      <c r="C14" s="168"/>
      <c r="D14" s="168"/>
      <c r="E14" s="168"/>
      <c r="F14" s="168"/>
      <c r="G14" s="168"/>
      <c r="H14" s="168"/>
      <c r="I14" s="168"/>
      <c r="J14" s="168"/>
      <c r="K14" s="168"/>
      <c r="L14" s="168"/>
      <c r="M14" s="168"/>
      <c r="N14" s="168"/>
      <c r="O14" s="168"/>
      <c r="P14" s="168"/>
      <c r="Q14" s="84"/>
      <c r="R14" s="186"/>
      <c r="S14" s="186"/>
      <c r="T14" s="186"/>
      <c r="U14" s="186"/>
    </row>
    <row r="15" spans="2:21" ht="15">
      <c r="G15" s="146"/>
      <c r="H15" s="1"/>
      <c r="I15" s="146"/>
      <c r="J15" s="146"/>
      <c r="K15" s="1"/>
      <c r="L15" s="1"/>
      <c r="M15" s="1"/>
      <c r="N15" s="1"/>
      <c r="O15" s="1"/>
      <c r="P15" s="1"/>
      <c r="Q15" s="1"/>
    </row>
    <row r="16" spans="2:21" ht="15">
      <c r="G16" s="146"/>
      <c r="H16" s="1"/>
      <c r="I16" s="146"/>
      <c r="J16" s="146"/>
      <c r="K16" s="1"/>
      <c r="L16" s="1"/>
      <c r="M16" s="1"/>
      <c r="N16" s="1"/>
      <c r="O16" s="1"/>
      <c r="P16" s="1"/>
      <c r="Q16" s="1"/>
    </row>
    <row r="17" spans="2:17" ht="15">
      <c r="G17" s="146"/>
      <c r="H17" s="1"/>
      <c r="I17" s="146"/>
      <c r="J17" s="146"/>
      <c r="K17" s="1"/>
      <c r="L17" s="1"/>
      <c r="M17" s="1"/>
      <c r="N17" s="1"/>
      <c r="O17" s="1"/>
      <c r="P17" s="1"/>
      <c r="Q17" s="1"/>
    </row>
    <row r="18" spans="2:17" ht="15">
      <c r="G18" s="147"/>
      <c r="H18" s="1"/>
      <c r="I18" s="147"/>
      <c r="J18" s="147"/>
      <c r="K18" s="1"/>
      <c r="L18" s="1"/>
      <c r="M18" s="1"/>
      <c r="N18" s="1"/>
      <c r="O18" s="1"/>
      <c r="P18" s="1"/>
      <c r="Q18" s="1"/>
    </row>
    <row r="19" spans="2:17" ht="15">
      <c r="G19" s="148"/>
      <c r="H19" s="1"/>
      <c r="I19" s="148"/>
      <c r="J19" s="148"/>
      <c r="K19" s="1"/>
      <c r="L19" s="1"/>
      <c r="M19" s="1"/>
      <c r="N19" s="1"/>
      <c r="O19" s="1"/>
      <c r="P19" s="1"/>
      <c r="Q19" s="1"/>
    </row>
    <row r="20" spans="2:17" ht="15">
      <c r="G20" s="147"/>
      <c r="H20" s="1"/>
      <c r="I20" s="147"/>
      <c r="J20" s="147"/>
      <c r="K20" s="1"/>
      <c r="L20" s="1"/>
      <c r="M20" s="1"/>
      <c r="N20" s="1"/>
      <c r="O20" s="1"/>
      <c r="P20" s="1"/>
      <c r="Q20" s="1"/>
    </row>
    <row r="21" spans="2:17" ht="15">
      <c r="B21" s="1"/>
      <c r="C21" s="1"/>
      <c r="D21" s="1"/>
      <c r="E21" s="1"/>
      <c r="F21" s="1"/>
      <c r="G21" s="1"/>
      <c r="H21" s="1"/>
      <c r="I21" s="1"/>
      <c r="J21" s="1"/>
      <c r="K21" s="1"/>
      <c r="L21" s="1"/>
      <c r="M21" s="1"/>
      <c r="N21" s="1"/>
      <c r="O21" s="1"/>
      <c r="P21" s="1"/>
      <c r="Q21" s="1"/>
    </row>
  </sheetData>
  <mergeCells count="8">
    <mergeCell ref="N2:P2"/>
    <mergeCell ref="N3:P3"/>
    <mergeCell ref="C2:G2"/>
    <mergeCell ref="H3:J3"/>
    <mergeCell ref="H2:J2"/>
    <mergeCell ref="C3:G3"/>
    <mergeCell ref="K2:M2"/>
    <mergeCell ref="K3:M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I49"/>
  <sheetViews>
    <sheetView showGridLines="0" zoomScaleNormal="100" workbookViewId="0">
      <pane ySplit="2" topLeftCell="A3" activePane="bottomLeft" state="frozen"/>
      <selection pane="bottomLeft" activeCell="D13" sqref="D13"/>
    </sheetView>
  </sheetViews>
  <sheetFormatPr defaultRowHeight="14.25"/>
  <cols>
    <col min="1" max="1" width="1.625" style="95" customWidth="1"/>
    <col min="2" max="2" width="52.375" bestFit="1" customWidth="1"/>
    <col min="3" max="5" width="15.625" customWidth="1"/>
  </cols>
  <sheetData>
    <row r="1" spans="2:9" ht="50.25" customHeight="1" thickBot="1">
      <c r="B1" s="96" t="s">
        <v>122</v>
      </c>
      <c r="C1" s="95"/>
      <c r="D1" s="95"/>
      <c r="E1" s="95"/>
    </row>
    <row r="2" spans="2:9" ht="40.5" customHeight="1" thickBot="1">
      <c r="B2" s="133" t="s">
        <v>141</v>
      </c>
      <c r="C2" s="103" t="s">
        <v>160</v>
      </c>
      <c r="D2" s="52" t="s">
        <v>108</v>
      </c>
      <c r="E2" s="51" t="s">
        <v>73</v>
      </c>
    </row>
    <row r="3" spans="2:9" ht="30" customHeight="1" thickBot="1">
      <c r="B3" s="177" t="s">
        <v>8</v>
      </c>
      <c r="C3" s="180"/>
      <c r="D3" s="178"/>
      <c r="E3" s="179"/>
    </row>
    <row r="4" spans="2:9" ht="20.25" customHeight="1">
      <c r="B4" s="57" t="s">
        <v>9</v>
      </c>
      <c r="C4" s="110">
        <v>420060</v>
      </c>
      <c r="D4" s="111">
        <v>408610</v>
      </c>
      <c r="E4" s="112">
        <f t="shared" ref="E4:E24" si="0">(C4-D4)/D4</f>
        <v>2.8021830106947945E-2</v>
      </c>
    </row>
    <row r="5" spans="2:9" ht="20.25" customHeight="1">
      <c r="B5" s="58" t="s">
        <v>10</v>
      </c>
      <c r="C5" s="85">
        <v>276407</v>
      </c>
      <c r="D5" s="65">
        <v>263277</v>
      </c>
      <c r="E5" s="71">
        <f t="shared" si="0"/>
        <v>4.9871428191600481E-2</v>
      </c>
    </row>
    <row r="6" spans="2:9" ht="20.25" customHeight="1">
      <c r="B6" s="58" t="s">
        <v>13</v>
      </c>
      <c r="C6" s="85">
        <v>2568033</v>
      </c>
      <c r="D6" s="65">
        <v>2412285</v>
      </c>
      <c r="E6" s="71">
        <f t="shared" si="0"/>
        <v>6.45645104123269E-2</v>
      </c>
    </row>
    <row r="7" spans="2:9" ht="20.25" customHeight="1">
      <c r="B7" s="58" t="s">
        <v>62</v>
      </c>
      <c r="C7" s="85">
        <v>847800</v>
      </c>
      <c r="D7" s="65">
        <v>840000</v>
      </c>
      <c r="E7" s="71">
        <f t="shared" si="0"/>
        <v>9.285714285714286E-3</v>
      </c>
    </row>
    <row r="8" spans="2:9" ht="20.25" customHeight="1">
      <c r="B8" s="58" t="s">
        <v>65</v>
      </c>
      <c r="C8" s="85">
        <v>81380</v>
      </c>
      <c r="D8" s="65">
        <v>54194</v>
      </c>
      <c r="E8" s="71">
        <f t="shared" si="0"/>
        <v>0.5016422482193601</v>
      </c>
    </row>
    <row r="9" spans="2:9" ht="20.25" customHeight="1">
      <c r="B9" s="58" t="s">
        <v>63</v>
      </c>
      <c r="C9" s="85">
        <v>97988</v>
      </c>
      <c r="D9" s="65">
        <v>131141</v>
      </c>
      <c r="E9" s="71">
        <f t="shared" si="0"/>
        <v>-0.25280423361115134</v>
      </c>
    </row>
    <row r="10" spans="2:9" ht="20.25" customHeight="1">
      <c r="B10" s="58" t="s">
        <v>11</v>
      </c>
      <c r="C10" s="85">
        <v>8357</v>
      </c>
      <c r="D10" s="65">
        <v>8440</v>
      </c>
      <c r="E10" s="71">
        <f t="shared" si="0"/>
        <v>-9.8341232227488144E-3</v>
      </c>
    </row>
    <row r="11" spans="2:9" ht="20.25" customHeight="1">
      <c r="B11" s="58" t="s">
        <v>109</v>
      </c>
      <c r="C11" s="85">
        <v>35125</v>
      </c>
      <c r="D11" s="65">
        <v>35028</v>
      </c>
      <c r="E11" s="71">
        <f t="shared" si="0"/>
        <v>2.769213200867877E-3</v>
      </c>
    </row>
    <row r="12" spans="2:9" ht="20.25" customHeight="1">
      <c r="B12" s="58" t="s">
        <v>110</v>
      </c>
      <c r="C12" s="85">
        <v>109642</v>
      </c>
      <c r="D12" s="65">
        <v>69447</v>
      </c>
      <c r="E12" s="71">
        <f t="shared" si="0"/>
        <v>0.57878670064941606</v>
      </c>
    </row>
    <row r="13" spans="2:9" ht="20.25" customHeight="1" thickBot="1">
      <c r="B13" s="97" t="s">
        <v>12</v>
      </c>
      <c r="C13" s="93">
        <v>31356</v>
      </c>
      <c r="D13" s="100">
        <v>55726</v>
      </c>
      <c r="E13" s="114">
        <f t="shared" si="0"/>
        <v>-0.4373183074327962</v>
      </c>
    </row>
    <row r="14" spans="2:9" ht="30" customHeight="1" thickBot="1">
      <c r="B14" s="227" t="s">
        <v>14</v>
      </c>
      <c r="C14" s="228">
        <f>SUM(C4:C13)</f>
        <v>4476148</v>
      </c>
      <c r="D14" s="229">
        <f>SUM(D4:D13)</f>
        <v>4278148</v>
      </c>
      <c r="E14" s="226">
        <f t="shared" si="0"/>
        <v>4.6281708814187819E-2</v>
      </c>
    </row>
    <row r="15" spans="2:9" ht="20.25" customHeight="1">
      <c r="B15" s="58" t="s">
        <v>64</v>
      </c>
      <c r="C15" s="85">
        <v>141652</v>
      </c>
      <c r="D15" s="65">
        <v>137429</v>
      </c>
      <c r="E15" s="71">
        <f t="shared" si="0"/>
        <v>3.0728594401472759E-2</v>
      </c>
      <c r="H15" s="225"/>
      <c r="I15" s="225"/>
    </row>
    <row r="16" spans="2:9" ht="20.25" customHeight="1">
      <c r="B16" s="58" t="s">
        <v>15</v>
      </c>
      <c r="C16" s="85">
        <v>161974</v>
      </c>
      <c r="D16" s="65">
        <v>178127</v>
      </c>
      <c r="E16" s="71">
        <f t="shared" si="0"/>
        <v>-9.0682490582561878E-2</v>
      </c>
      <c r="H16" s="225"/>
      <c r="I16" s="225"/>
    </row>
    <row r="17" spans="2:9" ht="20.25" customHeight="1">
      <c r="B17" s="58" t="s">
        <v>66</v>
      </c>
      <c r="C17" s="302">
        <v>0</v>
      </c>
      <c r="D17" s="65">
        <v>14854</v>
      </c>
      <c r="E17" s="71">
        <f t="shared" si="0"/>
        <v>-1</v>
      </c>
      <c r="H17" s="225"/>
      <c r="I17" s="225"/>
    </row>
    <row r="18" spans="2:9" ht="20.25" customHeight="1">
      <c r="B18" s="58" t="s">
        <v>111</v>
      </c>
      <c r="C18" s="85">
        <v>375659</v>
      </c>
      <c r="D18" s="65">
        <v>320542</v>
      </c>
      <c r="E18" s="71">
        <f t="shared" si="0"/>
        <v>0.17194938572792334</v>
      </c>
      <c r="H18" s="225"/>
      <c r="I18" s="225"/>
    </row>
    <row r="19" spans="2:9" ht="20.25" customHeight="1">
      <c r="B19" s="58" t="s">
        <v>112</v>
      </c>
      <c r="C19" s="85">
        <v>6494</v>
      </c>
      <c r="D19" s="65">
        <v>10086</v>
      </c>
      <c r="E19" s="71">
        <f t="shared" si="0"/>
        <v>-0.35613721990878444</v>
      </c>
      <c r="H19" s="225"/>
      <c r="I19" s="225"/>
    </row>
    <row r="20" spans="2:9" ht="20.25" customHeight="1">
      <c r="B20" s="58" t="s">
        <v>113</v>
      </c>
      <c r="C20" s="85">
        <v>57096</v>
      </c>
      <c r="D20" s="65">
        <v>59361</v>
      </c>
      <c r="E20" s="71">
        <f t="shared" si="0"/>
        <v>-3.8156365290342144E-2</v>
      </c>
      <c r="H20" s="225"/>
      <c r="I20" s="225"/>
    </row>
    <row r="21" spans="2:9" ht="20.25" customHeight="1">
      <c r="B21" s="58" t="s">
        <v>114</v>
      </c>
      <c r="C21" s="85">
        <v>71968</v>
      </c>
      <c r="D21" s="65">
        <v>72467</v>
      </c>
      <c r="E21" s="71">
        <f t="shared" si="0"/>
        <v>-6.8858928891771427E-3</v>
      </c>
      <c r="H21" s="225"/>
      <c r="I21" s="225"/>
    </row>
    <row r="22" spans="2:9" ht="20.25" customHeight="1" thickBot="1">
      <c r="B22" s="58" t="s">
        <v>16</v>
      </c>
      <c r="C22" s="85">
        <v>270354</v>
      </c>
      <c r="D22" s="65">
        <v>277534</v>
      </c>
      <c r="E22" s="71">
        <f t="shared" si="0"/>
        <v>-2.5870704129944438E-2</v>
      </c>
      <c r="H22" s="225"/>
      <c r="I22" s="225"/>
    </row>
    <row r="23" spans="2:9" ht="30" customHeight="1" thickBot="1">
      <c r="B23" s="87" t="s">
        <v>17</v>
      </c>
      <c r="C23" s="88">
        <f>SUM(C15:C22)</f>
        <v>1085197</v>
      </c>
      <c r="D23" s="89">
        <f>SUM(D15:D22)</f>
        <v>1070400</v>
      </c>
      <c r="E23" s="101">
        <f t="shared" si="0"/>
        <v>1.3823804185351271E-2</v>
      </c>
    </row>
    <row r="24" spans="2:9" ht="30" customHeight="1" thickBot="1">
      <c r="B24" s="90" t="s">
        <v>18</v>
      </c>
      <c r="C24" s="91">
        <f>C23+C14</f>
        <v>5561345</v>
      </c>
      <c r="D24" s="91">
        <f>D14+D23</f>
        <v>5348548</v>
      </c>
      <c r="E24" s="102">
        <f t="shared" si="0"/>
        <v>3.978593816490008E-2</v>
      </c>
    </row>
    <row r="25" spans="2:9" ht="30" customHeight="1" thickBot="1">
      <c r="B25" s="177" t="s">
        <v>19</v>
      </c>
      <c r="C25" s="181"/>
      <c r="D25" s="181"/>
      <c r="E25" s="181"/>
    </row>
    <row r="26" spans="2:9" ht="20.25" customHeight="1">
      <c r="B26" s="57" t="s">
        <v>20</v>
      </c>
      <c r="C26" s="110">
        <v>13934</v>
      </c>
      <c r="D26" s="111">
        <v>13934</v>
      </c>
      <c r="E26" s="112">
        <f t="shared" ref="E26:E31" si="1">(C26-D26)/D26</f>
        <v>0</v>
      </c>
      <c r="G26" s="225"/>
      <c r="H26" s="225"/>
    </row>
    <row r="27" spans="2:9" ht="20.25" customHeight="1">
      <c r="B27" s="58" t="s">
        <v>115</v>
      </c>
      <c r="C27" s="85">
        <v>1295103</v>
      </c>
      <c r="D27" s="65">
        <v>1295103</v>
      </c>
      <c r="E27" s="71">
        <f t="shared" si="1"/>
        <v>0</v>
      </c>
      <c r="G27" s="225"/>
      <c r="H27" s="225"/>
    </row>
    <row r="28" spans="2:9" ht="20.25" customHeight="1">
      <c r="B28" s="58" t="s">
        <v>116</v>
      </c>
      <c r="C28" s="85">
        <v>-16327</v>
      </c>
      <c r="D28" s="65">
        <v>9611</v>
      </c>
      <c r="E28" s="71">
        <f t="shared" si="1"/>
        <v>-2.6987826448860681</v>
      </c>
      <c r="G28" s="225"/>
      <c r="H28" s="225"/>
    </row>
    <row r="29" spans="2:9" ht="20.25" customHeight="1" thickBot="1">
      <c r="B29" s="97" t="s">
        <v>117</v>
      </c>
      <c r="C29" s="93">
        <v>1175693</v>
      </c>
      <c r="D29" s="100">
        <v>577395</v>
      </c>
      <c r="E29" s="114">
        <f t="shared" si="1"/>
        <v>1.0362022532235298</v>
      </c>
      <c r="G29" s="225"/>
      <c r="H29" s="225"/>
    </row>
    <row r="30" spans="2:9" ht="30" customHeight="1" thickBot="1">
      <c r="B30" s="87" t="s">
        <v>21</v>
      </c>
      <c r="C30" s="88">
        <f>SUM(C26:C29)</f>
        <v>2468403</v>
      </c>
      <c r="D30" s="89">
        <f>SUM(D26:D29)</f>
        <v>1896043</v>
      </c>
      <c r="E30" s="101">
        <f t="shared" si="1"/>
        <v>0.30187079090505858</v>
      </c>
      <c r="G30" s="230"/>
      <c r="H30" s="230"/>
    </row>
    <row r="31" spans="2:9" ht="20.25" customHeight="1">
      <c r="B31" s="58" t="s">
        <v>22</v>
      </c>
      <c r="C31" s="85">
        <v>592003</v>
      </c>
      <c r="D31" s="65">
        <v>958407</v>
      </c>
      <c r="E31" s="71">
        <f t="shared" si="1"/>
        <v>-0.38230522105952897</v>
      </c>
      <c r="G31" s="225"/>
      <c r="H31" s="225"/>
    </row>
    <row r="32" spans="2:9" ht="20.25" customHeight="1">
      <c r="B32" s="58" t="s">
        <v>123</v>
      </c>
      <c r="C32" s="85">
        <v>1316479</v>
      </c>
      <c r="D32" s="65">
        <v>1417525</v>
      </c>
      <c r="E32" s="71">
        <f t="shared" ref="E32:E36" si="2">(C32-D32)/D32</f>
        <v>-7.1283398881853935E-2</v>
      </c>
      <c r="G32" s="225"/>
      <c r="H32" s="225"/>
    </row>
    <row r="33" spans="2:8" ht="20.25" customHeight="1">
      <c r="B33" s="58" t="s">
        <v>118</v>
      </c>
      <c r="C33" s="85">
        <v>551</v>
      </c>
      <c r="D33" s="65">
        <v>934</v>
      </c>
      <c r="E33" s="71">
        <f t="shared" si="2"/>
        <v>-0.41006423982869378</v>
      </c>
      <c r="G33" s="225"/>
      <c r="H33" s="225"/>
    </row>
    <row r="34" spans="2:8" ht="20.25" customHeight="1">
      <c r="B34" s="58" t="s">
        <v>119</v>
      </c>
      <c r="C34" s="85">
        <v>94258</v>
      </c>
      <c r="D34" s="65">
        <v>87122</v>
      </c>
      <c r="E34" s="71">
        <f t="shared" si="2"/>
        <v>8.1908128830834925E-2</v>
      </c>
      <c r="G34" s="225"/>
      <c r="H34" s="225"/>
    </row>
    <row r="35" spans="2:8" ht="20.25" customHeight="1">
      <c r="B35" s="58" t="s">
        <v>120</v>
      </c>
      <c r="C35" s="85">
        <v>5181</v>
      </c>
      <c r="D35" s="65">
        <v>7595</v>
      </c>
      <c r="E35" s="71">
        <f t="shared" si="2"/>
        <v>-0.31784068466096116</v>
      </c>
      <c r="G35" s="225"/>
      <c r="H35" s="225"/>
    </row>
    <row r="36" spans="2:8" ht="20.25" customHeight="1" thickBot="1">
      <c r="B36" s="97" t="s">
        <v>24</v>
      </c>
      <c r="C36" s="93">
        <v>17690</v>
      </c>
      <c r="D36" s="100">
        <v>12497</v>
      </c>
      <c r="E36" s="71">
        <f t="shared" si="2"/>
        <v>0.41553972953508844</v>
      </c>
      <c r="G36" s="225"/>
      <c r="H36" s="225"/>
    </row>
    <row r="37" spans="2:8" ht="30" customHeight="1" thickBot="1">
      <c r="B37" s="87" t="s">
        <v>25</v>
      </c>
      <c r="C37" s="88">
        <f>SUM(C31:C36)</f>
        <v>2026162</v>
      </c>
      <c r="D37" s="89">
        <f>SUM(D31:D36)</f>
        <v>2484080</v>
      </c>
      <c r="E37" s="101">
        <f>(C37-D37)/D37</f>
        <v>-0.18434108402305885</v>
      </c>
      <c r="G37" s="230"/>
      <c r="H37" s="230"/>
    </row>
    <row r="38" spans="2:8" ht="20.25" customHeight="1">
      <c r="B38" s="58" t="s">
        <v>22</v>
      </c>
      <c r="C38" s="85">
        <v>275608</v>
      </c>
      <c r="D38" s="65">
        <v>246778</v>
      </c>
      <c r="E38" s="71">
        <f>(C38-D38)/D38</f>
        <v>0.11682564896384605</v>
      </c>
      <c r="G38" s="225"/>
      <c r="H38" s="225"/>
    </row>
    <row r="39" spans="2:8" ht="20.25" customHeight="1">
      <c r="B39" s="58" t="s">
        <v>124</v>
      </c>
      <c r="C39" s="85">
        <v>97256</v>
      </c>
      <c r="D39" s="65">
        <v>105052</v>
      </c>
      <c r="E39" s="71">
        <f t="shared" ref="E39:E44" si="3">(C39-D39)/D39</f>
        <v>-7.4210866999200389E-2</v>
      </c>
      <c r="G39" s="225"/>
      <c r="H39" s="225"/>
    </row>
    <row r="40" spans="2:8" ht="20.25" customHeight="1">
      <c r="B40" s="58" t="s">
        <v>23</v>
      </c>
      <c r="C40" s="85">
        <v>233</v>
      </c>
      <c r="D40" s="65">
        <v>252</v>
      </c>
      <c r="E40" s="71">
        <f t="shared" si="3"/>
        <v>-7.5396825396825393E-2</v>
      </c>
      <c r="G40" s="225"/>
      <c r="H40" s="225"/>
    </row>
    <row r="41" spans="2:8" ht="20.25" customHeight="1">
      <c r="B41" s="99" t="s">
        <v>27</v>
      </c>
      <c r="C41" s="85">
        <v>472094</v>
      </c>
      <c r="D41" s="65">
        <v>374955</v>
      </c>
      <c r="E41" s="71">
        <f t="shared" si="3"/>
        <v>0.25906842154391863</v>
      </c>
      <c r="G41" s="225"/>
      <c r="H41" s="225"/>
    </row>
    <row r="42" spans="2:8" ht="20.25" customHeight="1">
      <c r="B42" s="99" t="s">
        <v>26</v>
      </c>
      <c r="C42" s="85">
        <v>7092</v>
      </c>
      <c r="D42" s="65">
        <v>29226</v>
      </c>
      <c r="E42" s="71">
        <f t="shared" si="3"/>
        <v>-0.75733935536850749</v>
      </c>
      <c r="G42" s="225"/>
      <c r="H42" s="225"/>
    </row>
    <row r="43" spans="2:8" ht="20.25" customHeight="1">
      <c r="B43" s="99" t="s">
        <v>47</v>
      </c>
      <c r="C43" s="85">
        <v>13259</v>
      </c>
      <c r="D43" s="65">
        <v>12744</v>
      </c>
      <c r="E43" s="71">
        <f t="shared" si="3"/>
        <v>4.0411173885750155E-2</v>
      </c>
      <c r="G43" s="225"/>
      <c r="H43" s="225"/>
    </row>
    <row r="44" spans="2:8" ht="20.25" customHeight="1" thickBot="1">
      <c r="B44" s="58" t="s">
        <v>120</v>
      </c>
      <c r="C44" s="85">
        <v>201238</v>
      </c>
      <c r="D44" s="65">
        <v>199418</v>
      </c>
      <c r="E44" s="71">
        <f t="shared" si="3"/>
        <v>9.1265582846082102E-3</v>
      </c>
      <c r="G44" s="225"/>
      <c r="H44" s="225"/>
    </row>
    <row r="45" spans="2:8" ht="30" customHeight="1" thickBot="1">
      <c r="B45" s="87" t="s">
        <v>28</v>
      </c>
      <c r="C45" s="88">
        <f>SUM(C38:C44)</f>
        <v>1066780</v>
      </c>
      <c r="D45" s="89">
        <f>SUM(D38:D44)</f>
        <v>968425</v>
      </c>
      <c r="E45" s="101">
        <f>(C45-D45)/D45</f>
        <v>0.10156181428608307</v>
      </c>
      <c r="G45" s="211"/>
      <c r="H45" s="211"/>
    </row>
    <row r="46" spans="2:8" ht="30" customHeight="1" thickBot="1">
      <c r="B46" s="87" t="s">
        <v>29</v>
      </c>
      <c r="C46" s="88">
        <f>C37+C45</f>
        <v>3092942</v>
      </c>
      <c r="D46" s="89">
        <f>D37+D45</f>
        <v>3452505</v>
      </c>
      <c r="E46" s="101">
        <f>(C46-D46)/D46</f>
        <v>-0.10414554070160652</v>
      </c>
    </row>
    <row r="47" spans="2:8" ht="30" customHeight="1" thickBot="1">
      <c r="B47" s="90" t="s">
        <v>121</v>
      </c>
      <c r="C47" s="91">
        <f>C30+C46</f>
        <v>5561345</v>
      </c>
      <c r="D47" s="91">
        <f>D30+D46</f>
        <v>5348548</v>
      </c>
      <c r="E47" s="102">
        <f>(C47-D47)/D47</f>
        <v>3.978593816490008E-2</v>
      </c>
    </row>
    <row r="48" spans="2:8" ht="15">
      <c r="B48" s="1"/>
      <c r="C48" s="1"/>
      <c r="D48" s="1"/>
    </row>
    <row r="49" spans="2:4" ht="15">
      <c r="B49" s="1"/>
      <c r="C49" s="1"/>
      <c r="D49" s="1"/>
    </row>
  </sheetData>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G51"/>
  <sheetViews>
    <sheetView showGridLines="0" zoomScaleNormal="100" workbookViewId="0">
      <pane ySplit="3" topLeftCell="A4" activePane="bottomLeft" state="frozen"/>
      <selection pane="bottomLeft" activeCell="B10" sqref="B10"/>
    </sheetView>
  </sheetViews>
  <sheetFormatPr defaultRowHeight="14.25"/>
  <cols>
    <col min="1" max="1" width="1.625" style="95" customWidth="1"/>
    <col min="2" max="2" width="72" customWidth="1"/>
    <col min="3" max="5" width="15.625" customWidth="1"/>
  </cols>
  <sheetData>
    <row r="1" spans="2:7" ht="50.25" customHeight="1" thickBot="1">
      <c r="B1" s="96" t="s">
        <v>122</v>
      </c>
      <c r="C1" s="95"/>
      <c r="D1" s="95"/>
      <c r="E1" s="95"/>
    </row>
    <row r="2" spans="2:7" ht="20.25" customHeight="1" thickBot="1">
      <c r="B2" s="92" t="s">
        <v>106</v>
      </c>
      <c r="C2" s="307" t="s">
        <v>163</v>
      </c>
      <c r="D2" s="307"/>
      <c r="E2" s="308"/>
    </row>
    <row r="3" spans="2:7" ht="20.25" customHeight="1" thickBot="1">
      <c r="B3" s="98" t="s">
        <v>140</v>
      </c>
      <c r="C3" s="103" t="s">
        <v>160</v>
      </c>
      <c r="D3" s="52" t="s">
        <v>108</v>
      </c>
      <c r="E3" s="51" t="s">
        <v>73</v>
      </c>
    </row>
    <row r="4" spans="2:7" ht="25.5" customHeight="1" thickBot="1">
      <c r="B4" s="60" t="s">
        <v>93</v>
      </c>
      <c r="C4" s="86">
        <v>598298</v>
      </c>
      <c r="D4" s="68">
        <v>160190</v>
      </c>
      <c r="E4" s="70">
        <f>(C4-D4)/D4</f>
        <v>2.7349272738622887</v>
      </c>
      <c r="G4" s="230"/>
    </row>
    <row r="5" spans="2:7" ht="25.5" customHeight="1" thickBot="1">
      <c r="B5" s="60" t="s">
        <v>30</v>
      </c>
      <c r="C5" s="105">
        <f>SUM(C6:C22)</f>
        <v>244920</v>
      </c>
      <c r="D5" s="62">
        <f>SUM(D6:D22)</f>
        <v>210727</v>
      </c>
      <c r="E5" s="70">
        <f t="shared" ref="E5:E51" si="0">(C5-D5)/D5</f>
        <v>0.1622620736782662</v>
      </c>
      <c r="G5" s="236"/>
    </row>
    <row r="6" spans="2:7" ht="15">
      <c r="B6" s="231" t="s">
        <v>55</v>
      </c>
      <c r="C6" s="115">
        <v>243066</v>
      </c>
      <c r="D6" s="67">
        <v>174880</v>
      </c>
      <c r="E6" s="112">
        <f t="shared" si="0"/>
        <v>0.38990164684354989</v>
      </c>
      <c r="G6" s="225"/>
    </row>
    <row r="7" spans="2:7" ht="15">
      <c r="B7" s="232" t="s">
        <v>56</v>
      </c>
      <c r="C7" s="106">
        <v>-177868</v>
      </c>
      <c r="D7" s="66">
        <v>-177241</v>
      </c>
      <c r="E7" s="71">
        <f t="shared" si="0"/>
        <v>3.5375562087778785E-3</v>
      </c>
      <c r="G7" s="235"/>
    </row>
    <row r="8" spans="2:7" ht="15">
      <c r="B8" s="232" t="s">
        <v>57</v>
      </c>
      <c r="C8" s="106">
        <v>194521</v>
      </c>
      <c r="D8" s="66">
        <v>169455</v>
      </c>
      <c r="E8" s="71">
        <f t="shared" si="0"/>
        <v>0.14792127703520108</v>
      </c>
      <c r="G8" s="235"/>
    </row>
    <row r="9" spans="2:7" ht="15">
      <c r="B9" s="232" t="s">
        <v>207</v>
      </c>
      <c r="C9" s="106">
        <v>-111</v>
      </c>
      <c r="D9" s="66">
        <v>1187</v>
      </c>
      <c r="E9" s="71">
        <f t="shared" si="0"/>
        <v>-1.0935130581297388</v>
      </c>
      <c r="G9" s="235"/>
    </row>
    <row r="10" spans="2:7" ht="15">
      <c r="B10" s="232" t="s">
        <v>58</v>
      </c>
      <c r="C10" s="106">
        <v>9244</v>
      </c>
      <c r="D10" s="66">
        <v>3747</v>
      </c>
      <c r="E10" s="71">
        <f t="shared" si="0"/>
        <v>1.4670402989057914</v>
      </c>
      <c r="G10" s="235"/>
    </row>
    <row r="11" spans="2:7" ht="15">
      <c r="B11" s="232" t="s">
        <v>31</v>
      </c>
      <c r="C11" s="106">
        <v>205185</v>
      </c>
      <c r="D11" s="66">
        <v>171811</v>
      </c>
      <c r="E11" s="71">
        <f t="shared" si="0"/>
        <v>0.19424833101489428</v>
      </c>
      <c r="G11" s="235"/>
    </row>
    <row r="12" spans="2:7" ht="15">
      <c r="B12" s="232" t="s">
        <v>32</v>
      </c>
      <c r="C12" s="106">
        <v>16173</v>
      </c>
      <c r="D12" s="66">
        <v>-3433</v>
      </c>
      <c r="E12" s="71">
        <f t="shared" si="0"/>
        <v>-5.7110399067870663</v>
      </c>
      <c r="G12" s="235"/>
    </row>
    <row r="13" spans="2:7" ht="15">
      <c r="B13" s="232" t="s">
        <v>33</v>
      </c>
      <c r="C13" s="106">
        <v>-106816</v>
      </c>
      <c r="D13" s="66">
        <v>-63732</v>
      </c>
      <c r="E13" s="71">
        <f t="shared" si="0"/>
        <v>0.67601832674323725</v>
      </c>
      <c r="G13" s="235"/>
    </row>
    <row r="14" spans="2:7" ht="15">
      <c r="B14" s="233" t="s">
        <v>94</v>
      </c>
      <c r="C14" s="106">
        <v>67872</v>
      </c>
      <c r="D14" s="66">
        <v>-59031</v>
      </c>
      <c r="E14" s="71">
        <f t="shared" si="0"/>
        <v>-2.1497687655638562</v>
      </c>
      <c r="G14" s="235"/>
    </row>
    <row r="15" spans="2:7" ht="15">
      <c r="B15" s="232" t="s">
        <v>59</v>
      </c>
      <c r="C15" s="106">
        <v>2093</v>
      </c>
      <c r="D15" s="66">
        <v>6513</v>
      </c>
      <c r="E15" s="71">
        <f t="shared" si="0"/>
        <v>-0.67864271457085823</v>
      </c>
      <c r="G15" s="235"/>
    </row>
    <row r="16" spans="2:7" ht="15">
      <c r="B16" s="232" t="s">
        <v>60</v>
      </c>
      <c r="C16" s="106">
        <v>-31345</v>
      </c>
      <c r="D16" s="66">
        <v>5874</v>
      </c>
      <c r="E16" s="71">
        <f t="shared" si="0"/>
        <v>-6.3362274429690162</v>
      </c>
      <c r="G16" s="235"/>
    </row>
    <row r="17" spans="2:7" ht="15">
      <c r="B17" s="232" t="s">
        <v>205</v>
      </c>
      <c r="C17" s="106">
        <v>-2897</v>
      </c>
      <c r="D17" s="66">
        <v>-2164</v>
      </c>
      <c r="E17" s="71">
        <f t="shared" si="0"/>
        <v>0.33872458410351203</v>
      </c>
      <c r="G17" s="235"/>
    </row>
    <row r="18" spans="2:7" ht="15">
      <c r="B18" s="232" t="s">
        <v>95</v>
      </c>
      <c r="C18" s="106">
        <v>-111076</v>
      </c>
      <c r="D18" s="66">
        <v>170382</v>
      </c>
      <c r="E18" s="71">
        <f t="shared" si="0"/>
        <v>-1.6519233252338863</v>
      </c>
      <c r="G18" s="235"/>
    </row>
    <row r="19" spans="2:7" ht="15">
      <c r="B19" s="232" t="s">
        <v>61</v>
      </c>
      <c r="C19" s="291">
        <v>0</v>
      </c>
      <c r="D19" s="66">
        <v>6264</v>
      </c>
      <c r="E19" s="71">
        <f t="shared" si="0"/>
        <v>-1</v>
      </c>
      <c r="G19" s="235"/>
    </row>
    <row r="20" spans="2:7" ht="15">
      <c r="B20" s="232" t="s">
        <v>34</v>
      </c>
      <c r="C20" s="106">
        <v>97349</v>
      </c>
      <c r="D20" s="66">
        <v>31876</v>
      </c>
      <c r="E20" s="71">
        <f t="shared" si="0"/>
        <v>2.0539904630442964</v>
      </c>
      <c r="G20" s="235"/>
    </row>
    <row r="21" spans="2:7" ht="15">
      <c r="B21" s="233" t="s">
        <v>96</v>
      </c>
      <c r="C21" s="106">
        <v>-164008</v>
      </c>
      <c r="D21" s="66">
        <v>-229353</v>
      </c>
      <c r="E21" s="71">
        <f t="shared" si="0"/>
        <v>-0.28491016032055388</v>
      </c>
      <c r="G21" s="235"/>
    </row>
    <row r="22" spans="2:7" ht="15.75" thickBot="1">
      <c r="B22" s="234" t="s">
        <v>35</v>
      </c>
      <c r="C22" s="116">
        <v>3538</v>
      </c>
      <c r="D22" s="117">
        <v>3692</v>
      </c>
      <c r="E22" s="114">
        <f t="shared" si="0"/>
        <v>-4.1711809317443123E-2</v>
      </c>
      <c r="G22" s="235"/>
    </row>
    <row r="23" spans="2:7" ht="25.5" customHeight="1" thickBot="1">
      <c r="B23" s="60" t="s">
        <v>208</v>
      </c>
      <c r="C23" s="105">
        <f>C4+C5</f>
        <v>843218</v>
      </c>
      <c r="D23" s="62">
        <f>D4+D5</f>
        <v>370917</v>
      </c>
      <c r="E23" s="70">
        <f t="shared" si="0"/>
        <v>1.2733333872537522</v>
      </c>
      <c r="G23" s="236"/>
    </row>
    <row r="24" spans="2:7" ht="15">
      <c r="B24" s="37" t="s">
        <v>36</v>
      </c>
      <c r="C24" s="115">
        <v>-78733</v>
      </c>
      <c r="D24" s="67">
        <v>-34222</v>
      </c>
      <c r="E24" s="112">
        <f t="shared" si="0"/>
        <v>1.3006545497048683</v>
      </c>
      <c r="G24" s="235"/>
    </row>
    <row r="25" spans="2:7" ht="15.75" thickBot="1">
      <c r="B25" s="113" t="s">
        <v>37</v>
      </c>
      <c r="C25" s="116">
        <v>16882</v>
      </c>
      <c r="D25" s="117">
        <v>10351</v>
      </c>
      <c r="E25" s="114">
        <f t="shared" si="0"/>
        <v>0.63095353105980101</v>
      </c>
      <c r="G25" s="235"/>
    </row>
    <row r="26" spans="2:7" ht="25.5" customHeight="1" thickBot="1">
      <c r="B26" s="119" t="s">
        <v>97</v>
      </c>
      <c r="C26" s="120">
        <f>C23+C24+C25</f>
        <v>781367</v>
      </c>
      <c r="D26" s="121">
        <f>D23+D24+D25</f>
        <v>347046</v>
      </c>
      <c r="E26" s="122">
        <f t="shared" si="0"/>
        <v>1.2514796309422958</v>
      </c>
      <c r="G26" s="236"/>
    </row>
    <row r="27" spans="2:7" ht="15">
      <c r="B27" s="37" t="s">
        <v>39</v>
      </c>
      <c r="C27" s="115">
        <v>-54937</v>
      </c>
      <c r="D27" s="67">
        <v>-39241</v>
      </c>
      <c r="E27" s="112">
        <f t="shared" si="0"/>
        <v>0.39998980657985272</v>
      </c>
      <c r="G27" s="235"/>
    </row>
    <row r="28" spans="2:7" ht="15">
      <c r="B28" s="24" t="s">
        <v>38</v>
      </c>
      <c r="C28" s="106">
        <v>-36240</v>
      </c>
      <c r="D28" s="66">
        <v>-26433</v>
      </c>
      <c r="E28" s="71">
        <f t="shared" si="0"/>
        <v>0.37101350584496651</v>
      </c>
      <c r="G28" s="235"/>
    </row>
    <row r="29" spans="2:7" ht="15">
      <c r="B29" s="24" t="s">
        <v>98</v>
      </c>
      <c r="C29" s="106">
        <v>-45711</v>
      </c>
      <c r="D29" s="66">
        <v>-2336698</v>
      </c>
      <c r="E29" s="71">
        <f t="shared" si="0"/>
        <v>-0.98043778014959571</v>
      </c>
      <c r="G29" s="235"/>
    </row>
    <row r="30" spans="2:7" ht="15">
      <c r="B30" s="24" t="s">
        <v>49</v>
      </c>
      <c r="C30" s="106">
        <v>751</v>
      </c>
      <c r="D30" s="66">
        <v>999</v>
      </c>
      <c r="E30" s="71">
        <f t="shared" si="0"/>
        <v>-0.24824824824824826</v>
      </c>
      <c r="G30" s="235"/>
    </row>
    <row r="31" spans="2:7" ht="15">
      <c r="B31" s="24" t="s">
        <v>193</v>
      </c>
      <c r="C31" s="291">
        <v>0</v>
      </c>
      <c r="D31" s="66">
        <v>-14684</v>
      </c>
      <c r="E31" s="71">
        <f t="shared" si="0"/>
        <v>-1</v>
      </c>
      <c r="G31" s="235"/>
    </row>
    <row r="32" spans="2:7" ht="15">
      <c r="B32" s="24" t="s">
        <v>194</v>
      </c>
      <c r="C32" s="291">
        <v>0</v>
      </c>
      <c r="D32" s="66">
        <v>-12000</v>
      </c>
      <c r="E32" s="71">
        <f t="shared" si="0"/>
        <v>-1</v>
      </c>
      <c r="G32" s="235"/>
    </row>
    <row r="33" spans="2:7" ht="15">
      <c r="B33" s="58" t="s">
        <v>48</v>
      </c>
      <c r="C33" s="106">
        <v>-1100</v>
      </c>
      <c r="D33" s="66" t="s">
        <v>192</v>
      </c>
      <c r="E33" s="74" t="s">
        <v>107</v>
      </c>
      <c r="G33" s="235"/>
    </row>
    <row r="34" spans="2:7" ht="15">
      <c r="B34" s="58" t="s">
        <v>51</v>
      </c>
      <c r="C34" s="106">
        <v>1100</v>
      </c>
      <c r="D34" s="66" t="s">
        <v>192</v>
      </c>
      <c r="E34" s="74" t="s">
        <v>107</v>
      </c>
      <c r="G34" s="235"/>
    </row>
    <row r="35" spans="2:7" ht="15">
      <c r="B35" s="58" t="s">
        <v>99</v>
      </c>
      <c r="C35" s="291">
        <v>0</v>
      </c>
      <c r="D35" s="66">
        <v>1</v>
      </c>
      <c r="E35" s="71">
        <f t="shared" si="0"/>
        <v>-1</v>
      </c>
      <c r="G35" s="235"/>
    </row>
    <row r="36" spans="2:7" ht="15.75" thickBot="1">
      <c r="B36" s="97" t="s">
        <v>195</v>
      </c>
      <c r="C36" s="116">
        <v>2706</v>
      </c>
      <c r="D36" s="117">
        <v>1305</v>
      </c>
      <c r="E36" s="71">
        <f t="shared" si="0"/>
        <v>1.0735632183908046</v>
      </c>
      <c r="G36" s="235"/>
    </row>
    <row r="37" spans="2:7" ht="25.5" customHeight="1" thickBot="1">
      <c r="B37" s="119" t="s">
        <v>100</v>
      </c>
      <c r="C37" s="120">
        <f>SUM(C27:C36)</f>
        <v>-133431</v>
      </c>
      <c r="D37" s="121">
        <f>SUM(D27:D36)</f>
        <v>-2426751</v>
      </c>
      <c r="E37" s="122">
        <f t="shared" si="0"/>
        <v>-0.94501660862610137</v>
      </c>
      <c r="G37" s="236"/>
    </row>
    <row r="38" spans="2:7" ht="15">
      <c r="B38" s="58" t="s">
        <v>50</v>
      </c>
      <c r="C38" s="291">
        <v>0</v>
      </c>
      <c r="D38" s="66">
        <v>-18041</v>
      </c>
      <c r="E38" s="72">
        <f t="shared" si="0"/>
        <v>-1</v>
      </c>
      <c r="G38" s="235"/>
    </row>
    <row r="39" spans="2:7" ht="15">
      <c r="B39" s="24" t="s">
        <v>101</v>
      </c>
      <c r="C39" s="291">
        <v>0</v>
      </c>
      <c r="D39" s="66">
        <v>2800000</v>
      </c>
      <c r="E39" s="72">
        <f t="shared" si="0"/>
        <v>-1</v>
      </c>
      <c r="G39" s="235"/>
    </row>
    <row r="40" spans="2:7" ht="15">
      <c r="B40" s="24" t="s">
        <v>104</v>
      </c>
      <c r="C40" s="291">
        <v>0</v>
      </c>
      <c r="D40" s="66">
        <v>1372245</v>
      </c>
      <c r="E40" s="72">
        <f t="shared" si="0"/>
        <v>-1</v>
      </c>
      <c r="G40" s="235"/>
    </row>
    <row r="41" spans="2:7" ht="15">
      <c r="B41" s="24" t="s">
        <v>102</v>
      </c>
      <c r="C41" s="291">
        <v>0</v>
      </c>
      <c r="D41" s="66">
        <v>2480</v>
      </c>
      <c r="E41" s="72">
        <f t="shared" si="0"/>
        <v>-1</v>
      </c>
      <c r="G41" s="235"/>
    </row>
    <row r="42" spans="2:7" ht="15">
      <c r="B42" s="24" t="s">
        <v>46</v>
      </c>
      <c r="C42" s="106">
        <v>-453324</v>
      </c>
      <c r="D42" s="66">
        <v>-1538844</v>
      </c>
      <c r="E42" s="72">
        <f t="shared" si="0"/>
        <v>-0.70541263441908342</v>
      </c>
      <c r="G42" s="235"/>
    </row>
    <row r="43" spans="2:7" ht="15">
      <c r="B43" s="24" t="s">
        <v>158</v>
      </c>
      <c r="C43" s="106">
        <v>-3683</v>
      </c>
      <c r="D43" s="290">
        <v>0</v>
      </c>
      <c r="E43" s="72" t="s">
        <v>107</v>
      </c>
      <c r="G43" s="235"/>
    </row>
    <row r="44" spans="2:7" ht="15">
      <c r="B44" s="24" t="s">
        <v>40</v>
      </c>
      <c r="C44" s="106">
        <v>-335</v>
      </c>
      <c r="D44" s="66">
        <v>-512</v>
      </c>
      <c r="E44" s="72">
        <f t="shared" si="0"/>
        <v>-0.345703125</v>
      </c>
      <c r="G44" s="235"/>
    </row>
    <row r="45" spans="2:7" ht="15">
      <c r="B45" s="24" t="s">
        <v>105</v>
      </c>
      <c r="C45" s="106">
        <v>-195934</v>
      </c>
      <c r="D45" s="66">
        <v>-289899</v>
      </c>
      <c r="E45" s="72">
        <f t="shared" si="0"/>
        <v>-0.32413012807908964</v>
      </c>
      <c r="G45" s="235"/>
    </row>
    <row r="46" spans="2:7" ht="15.75" thickBot="1">
      <c r="B46" s="113" t="s">
        <v>41</v>
      </c>
      <c r="C46" s="116">
        <v>-71</v>
      </c>
      <c r="D46" s="292">
        <v>0</v>
      </c>
      <c r="E46" s="118" t="s">
        <v>107</v>
      </c>
      <c r="G46" s="235"/>
    </row>
    <row r="47" spans="2:7" ht="25.5" customHeight="1" thickBot="1">
      <c r="B47" s="119" t="s">
        <v>103</v>
      </c>
      <c r="C47" s="120">
        <f>SUM(C38:C46)</f>
        <v>-653347</v>
      </c>
      <c r="D47" s="121">
        <f>SUM(D38:D46)</f>
        <v>2327429</v>
      </c>
      <c r="E47" s="122">
        <f t="shared" si="0"/>
        <v>-1.2807161894090002</v>
      </c>
      <c r="G47" s="236"/>
    </row>
    <row r="48" spans="2:7" ht="25.5" customHeight="1" thickBot="1">
      <c r="B48" s="60" t="s">
        <v>42</v>
      </c>
      <c r="C48" s="105">
        <f>C26+C37+C47</f>
        <v>-5411</v>
      </c>
      <c r="D48" s="62">
        <f>D26+D37+D47</f>
        <v>247724</v>
      </c>
      <c r="E48" s="70">
        <f t="shared" si="0"/>
        <v>-1.0218428573735285</v>
      </c>
      <c r="G48" s="236"/>
    </row>
    <row r="49" spans="2:7" ht="25.5" customHeight="1">
      <c r="B49" s="59" t="s">
        <v>43</v>
      </c>
      <c r="C49" s="104">
        <v>277534</v>
      </c>
      <c r="D49" s="63">
        <v>27615</v>
      </c>
      <c r="E49" s="69">
        <f t="shared" si="0"/>
        <v>9.0501176896614162</v>
      </c>
      <c r="G49" s="230"/>
    </row>
    <row r="50" spans="2:7" ht="25.5" customHeight="1" thickBot="1">
      <c r="B50" s="6" t="s">
        <v>44</v>
      </c>
      <c r="C50" s="116">
        <v>-1769</v>
      </c>
      <c r="D50" s="117">
        <v>2195</v>
      </c>
      <c r="E50" s="114">
        <f t="shared" si="0"/>
        <v>-1.8059225512528474</v>
      </c>
      <c r="G50" s="235"/>
    </row>
    <row r="51" spans="2:7" ht="25.5" customHeight="1" thickBot="1">
      <c r="B51" s="60" t="s">
        <v>45</v>
      </c>
      <c r="C51" s="86">
        <f>C49+C48+C50</f>
        <v>270354</v>
      </c>
      <c r="D51" s="68">
        <f>D49+D48+D50</f>
        <v>277534</v>
      </c>
      <c r="E51" s="70">
        <f t="shared" si="0"/>
        <v>-2.5870704129944438E-2</v>
      </c>
      <c r="G51" s="230"/>
    </row>
  </sheetData>
  <mergeCells count="1">
    <mergeCell ref="C2:E2"/>
  </mergeCells>
  <pageMargins left="0.7" right="0.7" top="0.75" bottom="0.75" header="0.3" footer="0.3"/>
  <pageSetup paperSize="9" scale="58" orientation="portrait" horizontalDpi="4294967294" r:id="rId1"/>
  <ignoredErrors>
    <ignoredError sqref="D5" formulaRange="1"/>
  </ignoredErrors>
</worksheet>
</file>

<file path=xl/worksheets/sheet5.xml><?xml version="1.0" encoding="utf-8"?>
<worksheet xmlns="http://schemas.openxmlformats.org/spreadsheetml/2006/main" xmlns:r="http://schemas.openxmlformats.org/officeDocument/2006/relationships">
  <dimension ref="A1:O23"/>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52.375" customWidth="1"/>
    <col min="3" max="3" width="12.625" customWidth="1"/>
    <col min="4" max="4" width="1.5" customWidth="1"/>
    <col min="5" max="7" width="12.625" customWidth="1"/>
    <col min="8" max="8" width="1.25" customWidth="1"/>
    <col min="9" max="10" width="12.625" customWidth="1"/>
  </cols>
  <sheetData>
    <row r="1" spans="1:15" ht="50.25" customHeight="1" thickBot="1">
      <c r="A1" s="1"/>
      <c r="B1" s="96" t="s">
        <v>122</v>
      </c>
      <c r="C1" s="245"/>
      <c r="D1" s="245"/>
      <c r="E1" s="245"/>
      <c r="F1" s="245"/>
      <c r="G1" s="245"/>
      <c r="H1" s="245"/>
      <c r="I1" s="245"/>
      <c r="J1" s="245"/>
    </row>
    <row r="2" spans="1:15" ht="20.25" customHeight="1" thickBot="1">
      <c r="A2" s="1"/>
      <c r="B2" s="314" t="s">
        <v>86</v>
      </c>
      <c r="C2" s="306" t="s">
        <v>161</v>
      </c>
      <c r="D2" s="307"/>
      <c r="E2" s="307"/>
      <c r="F2" s="308"/>
      <c r="G2" s="306" t="s">
        <v>162</v>
      </c>
      <c r="H2" s="307"/>
      <c r="I2" s="307"/>
      <c r="J2" s="308"/>
    </row>
    <row r="3" spans="1:15" ht="20.25" customHeight="1" thickBot="1">
      <c r="A3" s="1"/>
      <c r="B3" s="315"/>
      <c r="C3" s="53">
        <v>2012</v>
      </c>
      <c r="D3" s="238"/>
      <c r="E3" s="16">
        <v>2011</v>
      </c>
      <c r="F3" s="17" t="s">
        <v>73</v>
      </c>
      <c r="G3" s="54">
        <v>2012</v>
      </c>
      <c r="H3" s="238"/>
      <c r="I3" s="16">
        <v>2011</v>
      </c>
      <c r="J3" s="17" t="s">
        <v>73</v>
      </c>
    </row>
    <row r="4" spans="1:15" ht="30" customHeight="1" thickBot="1">
      <c r="A4" s="1"/>
      <c r="B4" s="3" t="s">
        <v>68</v>
      </c>
      <c r="C4" s="75">
        <v>3566144</v>
      </c>
      <c r="D4" s="239"/>
      <c r="E4" s="76">
        <v>3551671</v>
      </c>
      <c r="F4" s="4">
        <f>(C4-E4)/E4</f>
        <v>4.0749832965947582E-3</v>
      </c>
      <c r="G4" s="75">
        <v>3566144</v>
      </c>
      <c r="H4" s="239"/>
      <c r="I4" s="76">
        <v>3551671</v>
      </c>
      <c r="J4" s="4">
        <f>(G4-I4)/I4</f>
        <v>4.0749832965947582E-3</v>
      </c>
      <c r="N4" s="209"/>
    </row>
    <row r="5" spans="1:15" ht="20.25" customHeight="1">
      <c r="A5" s="1"/>
      <c r="B5" s="2" t="s">
        <v>69</v>
      </c>
      <c r="C5" s="77">
        <v>2761248</v>
      </c>
      <c r="D5" s="240"/>
      <c r="E5" s="78">
        <v>2785016</v>
      </c>
      <c r="F5" s="5">
        <f t="shared" ref="F5:F17" si="0">(C5-E5)/E5</f>
        <v>-8.53424181405062E-3</v>
      </c>
      <c r="G5" s="77">
        <v>2761248</v>
      </c>
      <c r="H5" s="240"/>
      <c r="I5" s="78">
        <v>2785016</v>
      </c>
      <c r="J5" s="5">
        <f t="shared" ref="J5:J9" si="1">(G5-I5)/I5</f>
        <v>-8.53424181405062E-3</v>
      </c>
      <c r="N5" s="209"/>
    </row>
    <row r="6" spans="1:15" ht="20.25" customHeight="1" thickBot="1">
      <c r="A6" s="1"/>
      <c r="B6" s="6" t="s">
        <v>70</v>
      </c>
      <c r="C6" s="79">
        <v>804896</v>
      </c>
      <c r="D6" s="241"/>
      <c r="E6" s="80">
        <v>766655</v>
      </c>
      <c r="F6" s="7">
        <f t="shared" si="0"/>
        <v>4.9880324265804042E-2</v>
      </c>
      <c r="G6" s="79">
        <v>804896</v>
      </c>
      <c r="H6" s="241"/>
      <c r="I6" s="80">
        <v>766655</v>
      </c>
      <c r="J6" s="7">
        <f t="shared" si="1"/>
        <v>4.9880324265804042E-2</v>
      </c>
    </row>
    <row r="7" spans="1:15" ht="30" customHeight="1" thickBot="1">
      <c r="A7" s="1"/>
      <c r="B7" s="8" t="s">
        <v>85</v>
      </c>
      <c r="C7" s="75">
        <v>3526068</v>
      </c>
      <c r="D7" s="242"/>
      <c r="E7" s="81">
        <v>3523203</v>
      </c>
      <c r="F7" s="4">
        <f>(C7-E7)/E7</f>
        <v>8.1318050648798831E-4</v>
      </c>
      <c r="G7" s="75">
        <v>3537603</v>
      </c>
      <c r="H7" s="242"/>
      <c r="I7" s="81">
        <v>3488784</v>
      </c>
      <c r="J7" s="9">
        <f t="shared" si="1"/>
        <v>1.399312769148219E-2</v>
      </c>
    </row>
    <row r="8" spans="1:15" ht="20.25" customHeight="1">
      <c r="A8" s="1"/>
      <c r="B8" s="2" t="s">
        <v>69</v>
      </c>
      <c r="C8" s="77">
        <v>2742889</v>
      </c>
      <c r="D8" s="240"/>
      <c r="E8" s="78">
        <v>2757194</v>
      </c>
      <c r="F8" s="5">
        <f>(C8-E8)/E8</f>
        <v>-5.188245730985923E-3</v>
      </c>
      <c r="G8" s="77">
        <v>2763276</v>
      </c>
      <c r="H8" s="240"/>
      <c r="I8" s="78">
        <v>2734951</v>
      </c>
      <c r="J8" s="5">
        <f>(G8-I8)/I8</f>
        <v>1.0356675494369003E-2</v>
      </c>
    </row>
    <row r="9" spans="1:15" ht="20.25" customHeight="1" thickBot="1">
      <c r="A9" s="1"/>
      <c r="B9" s="6" t="s">
        <v>70</v>
      </c>
      <c r="C9" s="79">
        <v>783180</v>
      </c>
      <c r="D9" s="241"/>
      <c r="E9" s="80">
        <v>766009</v>
      </c>
      <c r="F9" s="7">
        <f t="shared" si="0"/>
        <v>2.2416185710611755E-2</v>
      </c>
      <c r="G9" s="79">
        <v>774327</v>
      </c>
      <c r="H9" s="241"/>
      <c r="I9" s="80">
        <v>753834</v>
      </c>
      <c r="J9" s="7">
        <f t="shared" si="1"/>
        <v>2.7185030125995911E-2</v>
      </c>
    </row>
    <row r="10" spans="1:15" ht="30" customHeight="1" thickBot="1">
      <c r="A10" s="1"/>
      <c r="B10" s="10" t="s">
        <v>149</v>
      </c>
      <c r="C10" s="296">
        <v>8.5999999999999993E-2</v>
      </c>
      <c r="D10" s="297"/>
      <c r="E10" s="293">
        <v>9.8000000000000004E-2</v>
      </c>
      <c r="F10" s="11" t="s">
        <v>196</v>
      </c>
      <c r="G10" s="296">
        <v>8.5999999999999993E-2</v>
      </c>
      <c r="H10" s="297"/>
      <c r="I10" s="293">
        <v>9.8000000000000004E-2</v>
      </c>
      <c r="J10" s="11" t="s">
        <v>196</v>
      </c>
    </row>
    <row r="11" spans="1:15" ht="20.25" customHeight="1">
      <c r="A11" s="1"/>
      <c r="B11" s="2" t="s">
        <v>69</v>
      </c>
      <c r="C11" s="298">
        <v>0.09</v>
      </c>
      <c r="D11" s="299"/>
      <c r="E11" s="294">
        <v>0.106</v>
      </c>
      <c r="F11" s="12" t="s">
        <v>197</v>
      </c>
      <c r="G11" s="298">
        <v>0.09</v>
      </c>
      <c r="H11" s="299"/>
      <c r="I11" s="294">
        <v>0.106</v>
      </c>
      <c r="J11" s="12" t="s">
        <v>197</v>
      </c>
    </row>
    <row r="12" spans="1:15" ht="20.25" customHeight="1" thickBot="1">
      <c r="A12" s="1"/>
      <c r="B12" s="6" t="s">
        <v>70</v>
      </c>
      <c r="C12" s="300">
        <v>7.0999999999999994E-2</v>
      </c>
      <c r="D12" s="301"/>
      <c r="E12" s="295">
        <v>7.0000000000000007E-2</v>
      </c>
      <c r="F12" s="13" t="s">
        <v>198</v>
      </c>
      <c r="G12" s="300">
        <v>7.0999999999999994E-2</v>
      </c>
      <c r="H12" s="301"/>
      <c r="I12" s="295">
        <v>7.0000000000000007E-2</v>
      </c>
      <c r="J12" s="13" t="s">
        <v>198</v>
      </c>
    </row>
    <row r="13" spans="1:15" ht="37.5" customHeight="1" thickBot="1">
      <c r="A13" s="1"/>
      <c r="B13" s="8" t="s">
        <v>156</v>
      </c>
      <c r="C13" s="247">
        <v>40.4</v>
      </c>
      <c r="D13" s="248"/>
      <c r="E13" s="254">
        <v>38.299999999999997</v>
      </c>
      <c r="F13" s="4">
        <f t="shared" si="0"/>
        <v>5.4830287206266357E-2</v>
      </c>
      <c r="G13" s="247">
        <v>39.299999999999997</v>
      </c>
      <c r="H13" s="248"/>
      <c r="I13" s="254">
        <v>37.299999999999997</v>
      </c>
      <c r="J13" s="4">
        <f t="shared" ref="J13:J17" si="2">(G13-I13)/I13</f>
        <v>5.3619302949061663E-2</v>
      </c>
    </row>
    <row r="14" spans="1:15" ht="20.25" customHeight="1">
      <c r="A14" s="1"/>
      <c r="B14" s="2" t="s">
        <v>71</v>
      </c>
      <c r="C14" s="250">
        <v>48.2</v>
      </c>
      <c r="D14" s="251"/>
      <c r="E14" s="252">
        <v>45.2</v>
      </c>
      <c r="F14" s="246">
        <f t="shared" si="0"/>
        <v>6.6371681415929196E-2</v>
      </c>
      <c r="G14" s="250">
        <v>46.6</v>
      </c>
      <c r="H14" s="251"/>
      <c r="I14" s="252">
        <v>44.2</v>
      </c>
      <c r="J14" s="253">
        <f>(G14-I14)/I14</f>
        <v>5.4298642533936618E-2</v>
      </c>
    </row>
    <row r="15" spans="1:15" ht="20.25" customHeight="1" thickBot="1">
      <c r="A15" s="1"/>
      <c r="B15" s="6" t="s">
        <v>72</v>
      </c>
      <c r="C15" s="14">
        <v>13.4</v>
      </c>
      <c r="D15" s="243"/>
      <c r="E15" s="15">
        <v>13.9</v>
      </c>
      <c r="F15" s="249">
        <f t="shared" si="0"/>
        <v>-3.5971223021582732E-2</v>
      </c>
      <c r="G15" s="14">
        <v>13.4</v>
      </c>
      <c r="H15" s="243"/>
      <c r="I15" s="15">
        <v>12.7</v>
      </c>
      <c r="J15" s="7">
        <f t="shared" si="2"/>
        <v>5.5118110236220562E-2</v>
      </c>
    </row>
    <row r="16" spans="1:15" ht="30" customHeight="1" thickBot="1">
      <c r="A16" s="1"/>
      <c r="B16" s="10" t="s">
        <v>88</v>
      </c>
      <c r="C16" s="82">
        <v>144887</v>
      </c>
      <c r="D16" s="255" t="s">
        <v>159</v>
      </c>
      <c r="E16" s="83">
        <v>142651</v>
      </c>
      <c r="F16" s="9">
        <f t="shared" si="0"/>
        <v>1.5674618474458644E-2</v>
      </c>
      <c r="G16" s="82">
        <v>144887</v>
      </c>
      <c r="H16" s="255" t="s">
        <v>159</v>
      </c>
      <c r="I16" s="83">
        <v>142651</v>
      </c>
      <c r="J16" s="9">
        <f t="shared" si="2"/>
        <v>1.5674618474458644E-2</v>
      </c>
      <c r="M16" s="20"/>
      <c r="N16" s="18"/>
      <c r="O16" s="19"/>
    </row>
    <row r="17" spans="1:15" ht="30" customHeight="1" thickBot="1">
      <c r="A17" s="1"/>
      <c r="B17" s="10" t="s">
        <v>89</v>
      </c>
      <c r="C17" s="82">
        <v>150199</v>
      </c>
      <c r="D17" s="244"/>
      <c r="E17" s="83">
        <v>73190</v>
      </c>
      <c r="F17" s="9">
        <f t="shared" si="0"/>
        <v>1.052179259461675</v>
      </c>
      <c r="G17" s="82">
        <v>150199</v>
      </c>
      <c r="H17" s="244"/>
      <c r="I17" s="83">
        <v>73190</v>
      </c>
      <c r="J17" s="9">
        <f t="shared" si="2"/>
        <v>1.052179259461675</v>
      </c>
      <c r="M17" s="20"/>
      <c r="N17" s="18"/>
      <c r="O17" s="19"/>
    </row>
    <row r="18" spans="1:15" ht="15" customHeight="1">
      <c r="A18" s="1"/>
      <c r="B18" s="1"/>
      <c r="C18" s="1"/>
      <c r="D18" s="1"/>
      <c r="E18" s="237"/>
      <c r="F18" s="237"/>
      <c r="G18" s="1"/>
      <c r="H18" s="1"/>
      <c r="I18" s="1"/>
      <c r="J18" s="237"/>
      <c r="N18" s="18"/>
      <c r="O18" s="19"/>
    </row>
    <row r="19" spans="1:15" ht="30" customHeight="1">
      <c r="A19" s="1"/>
      <c r="B19" s="313" t="s">
        <v>87</v>
      </c>
      <c r="C19" s="313"/>
      <c r="D19" s="313"/>
      <c r="E19" s="313"/>
      <c r="F19" s="313"/>
      <c r="G19" s="313"/>
      <c r="H19" s="313"/>
      <c r="I19" s="313"/>
      <c r="J19" s="313"/>
    </row>
    <row r="20" spans="1:15" ht="42.75" customHeight="1">
      <c r="A20" s="1"/>
      <c r="B20" s="316" t="s">
        <v>150</v>
      </c>
      <c r="C20" s="316"/>
      <c r="D20" s="316"/>
      <c r="E20" s="316"/>
      <c r="F20" s="316"/>
      <c r="G20" s="316"/>
      <c r="H20" s="316"/>
      <c r="I20" s="316"/>
      <c r="J20" s="316"/>
    </row>
    <row r="21" spans="1:15" ht="30" customHeight="1">
      <c r="A21" s="1"/>
      <c r="B21" s="316" t="s">
        <v>151</v>
      </c>
      <c r="C21" s="316"/>
      <c r="D21" s="316"/>
      <c r="E21" s="316"/>
      <c r="F21" s="316"/>
      <c r="G21" s="316"/>
      <c r="H21" s="316"/>
      <c r="I21" s="316"/>
      <c r="J21" s="316"/>
    </row>
    <row r="22" spans="1:15" ht="67.5" customHeight="1">
      <c r="A22" s="1"/>
      <c r="B22" s="313" t="s">
        <v>157</v>
      </c>
      <c r="C22" s="313"/>
      <c r="D22" s="313"/>
      <c r="E22" s="313"/>
      <c r="F22" s="313"/>
      <c r="G22" s="313"/>
      <c r="H22" s="313"/>
      <c r="I22" s="313"/>
      <c r="J22" s="313"/>
    </row>
    <row r="23" spans="1:15" ht="18.75" customHeight="1">
      <c r="B23" s="312" t="s">
        <v>165</v>
      </c>
      <c r="C23" s="312"/>
      <c r="D23" s="312"/>
      <c r="E23" s="312"/>
      <c r="F23" s="312"/>
      <c r="G23" s="312"/>
      <c r="H23" s="312"/>
      <c r="I23" s="312"/>
      <c r="J23" s="312"/>
    </row>
  </sheetData>
  <mergeCells count="8">
    <mergeCell ref="B23:J23"/>
    <mergeCell ref="C2:F2"/>
    <mergeCell ref="G2:J2"/>
    <mergeCell ref="B19:J19"/>
    <mergeCell ref="B22:J22"/>
    <mergeCell ref="B2:B3"/>
    <mergeCell ref="B20:J20"/>
    <mergeCell ref="B21:J21"/>
  </mergeCells>
  <pageMargins left="0.7" right="0.7" top="0.75" bottom="0.75" header="0.3" footer="0.3"/>
  <pageSetup paperSize="9" scale="61" orientation="portrait" horizontalDpi="4294967294" r:id="rId1"/>
  <colBreaks count="1" manualBreakCount="1">
    <brk id="10" max="1048575" man="1"/>
  </colBreaks>
  <ignoredErrors>
    <ignoredError sqref="D16 H16" numberStoredAsText="1"/>
  </ignoredErrors>
</worksheet>
</file>

<file path=xl/worksheets/sheet6.xml><?xml version="1.0" encoding="utf-8"?>
<worksheet xmlns="http://schemas.openxmlformats.org/spreadsheetml/2006/main" xmlns:r="http://schemas.openxmlformats.org/officeDocument/2006/relationships">
  <dimension ref="B1:L54"/>
  <sheetViews>
    <sheetView showGridLines="0" zoomScaleNormal="100" workbookViewId="0">
      <pane ySplit="3" topLeftCell="A4" activePane="bottomLeft" state="frozen"/>
      <selection pane="bottomLeft" activeCell="D11" sqref="D11"/>
    </sheetView>
  </sheetViews>
  <sheetFormatPr defaultRowHeight="14.25"/>
  <cols>
    <col min="1" max="1" width="1.625" customWidth="1"/>
    <col min="2" max="2" width="30.75" customWidth="1"/>
    <col min="3" max="8" width="12.625" customWidth="1"/>
    <col min="11" max="11" width="9" customWidth="1"/>
    <col min="12" max="12" width="24.625" customWidth="1"/>
  </cols>
  <sheetData>
    <row r="1" spans="2:8" ht="50.25" customHeight="1" thickBot="1">
      <c r="B1" s="94" t="s">
        <v>122</v>
      </c>
    </row>
    <row r="2" spans="2:8" ht="20.25" customHeight="1" thickBot="1">
      <c r="B2" s="319" t="s">
        <v>92</v>
      </c>
      <c r="C2" s="306" t="s">
        <v>161</v>
      </c>
      <c r="D2" s="307"/>
      <c r="E2" s="308"/>
      <c r="F2" s="306" t="s">
        <v>162</v>
      </c>
      <c r="G2" s="307"/>
      <c r="H2" s="308"/>
    </row>
    <row r="3" spans="2:8" ht="20.25" customHeight="1" thickBot="1">
      <c r="B3" s="320"/>
      <c r="C3" s="55">
        <v>2012</v>
      </c>
      <c r="D3" s="16">
        <v>2011</v>
      </c>
      <c r="E3" s="51" t="s">
        <v>73</v>
      </c>
      <c r="F3" s="55">
        <v>2012</v>
      </c>
      <c r="G3" s="16">
        <v>2011</v>
      </c>
      <c r="H3" s="51" t="s">
        <v>73</v>
      </c>
    </row>
    <row r="4" spans="2:8" ht="25.5" customHeight="1">
      <c r="B4" s="21" t="s">
        <v>90</v>
      </c>
      <c r="C4" s="25">
        <v>0.2084</v>
      </c>
      <c r="D4" s="26">
        <v>0.21329999999999999</v>
      </c>
      <c r="E4" s="27">
        <f t="shared" ref="E4:E18" si="0">IFERROR((C4-D4)/D4,"--")</f>
        <v>-2.2972339428035574E-2</v>
      </c>
      <c r="F4" s="25">
        <v>0.2054</v>
      </c>
      <c r="G4" s="26">
        <v>0.20799999999999999</v>
      </c>
      <c r="H4" s="27">
        <f t="shared" ref="H4:H18" si="1">IFERROR((F4-G4)/G4,"--")</f>
        <v>-1.2499999999999959E-2</v>
      </c>
    </row>
    <row r="5" spans="2:8" ht="25.5" customHeight="1">
      <c r="B5" s="22" t="s">
        <v>91</v>
      </c>
      <c r="C5" s="28">
        <v>0.15570000000000001</v>
      </c>
      <c r="D5" s="29">
        <v>0.1701</v>
      </c>
      <c r="E5" s="30">
        <f t="shared" si="0"/>
        <v>-8.4656084656084638E-2</v>
      </c>
      <c r="F5" s="28">
        <v>0.15709999999999999</v>
      </c>
      <c r="G5" s="29">
        <v>0.16450000000000001</v>
      </c>
      <c r="H5" s="30">
        <f t="shared" si="1"/>
        <v>-4.498480243161105E-2</v>
      </c>
    </row>
    <row r="6" spans="2:8" ht="25.5" customHeight="1">
      <c r="B6" s="22" t="s">
        <v>74</v>
      </c>
      <c r="C6" s="31">
        <v>5.2699999999999997E-2</v>
      </c>
      <c r="D6" s="32">
        <v>4.3200000000000002E-2</v>
      </c>
      <c r="E6" s="33">
        <f t="shared" si="0"/>
        <v>0.21990740740740727</v>
      </c>
      <c r="F6" s="31">
        <v>4.8300000000000003E-2</v>
      </c>
      <c r="G6" s="32">
        <v>4.3499999999999997E-2</v>
      </c>
      <c r="H6" s="33">
        <f t="shared" si="1"/>
        <v>0.11034482758620703</v>
      </c>
    </row>
    <row r="7" spans="2:8" ht="18" customHeight="1">
      <c r="B7" s="39" t="s">
        <v>75</v>
      </c>
      <c r="C7" s="34">
        <v>1.7100000000000001E-2</v>
      </c>
      <c r="D7" s="35">
        <v>1.44E-2</v>
      </c>
      <c r="E7" s="36">
        <f t="shared" si="0"/>
        <v>0.18750000000000008</v>
      </c>
      <c r="F7" s="34">
        <v>1.49E-2</v>
      </c>
      <c r="G7" s="35">
        <v>1.4500000000000001E-2</v>
      </c>
      <c r="H7" s="36">
        <f t="shared" si="1"/>
        <v>2.7586206896551675E-2</v>
      </c>
    </row>
    <row r="8" spans="2:8" ht="18" customHeight="1">
      <c r="B8" s="39" t="s">
        <v>76</v>
      </c>
      <c r="C8" s="34">
        <v>6.8999999999999999E-3</v>
      </c>
      <c r="D8" s="35">
        <v>6.1999999999999998E-3</v>
      </c>
      <c r="E8" s="36">
        <f t="shared" si="0"/>
        <v>0.11290322580645164</v>
      </c>
      <c r="F8" s="34">
        <v>7.4000000000000003E-3</v>
      </c>
      <c r="G8" s="35">
        <v>6.6E-3</v>
      </c>
      <c r="H8" s="36">
        <f t="shared" si="1"/>
        <v>0.12121212121212127</v>
      </c>
    </row>
    <row r="9" spans="2:8" ht="18" customHeight="1">
      <c r="B9" s="39" t="s">
        <v>77</v>
      </c>
      <c r="C9" s="34">
        <v>6.8999999999999999E-3</v>
      </c>
      <c r="D9" s="35">
        <v>6.7000000000000002E-3</v>
      </c>
      <c r="E9" s="36">
        <f t="shared" si="0"/>
        <v>2.9850746268656664E-2</v>
      </c>
      <c r="F9" s="34">
        <v>6.7000000000000002E-3</v>
      </c>
      <c r="G9" s="35">
        <v>6.4999999999999997E-3</v>
      </c>
      <c r="H9" s="36">
        <f t="shared" si="1"/>
        <v>3.0769230769230851E-2</v>
      </c>
    </row>
    <row r="10" spans="2:8" ht="18" customHeight="1">
      <c r="B10" s="39" t="s">
        <v>82</v>
      </c>
      <c r="C10" s="34">
        <v>2.0999999999999999E-3</v>
      </c>
      <c r="D10" s="35">
        <v>1.6000000000000001E-3</v>
      </c>
      <c r="E10" s="36">
        <f t="shared" si="0"/>
        <v>0.31249999999999983</v>
      </c>
      <c r="F10" s="34">
        <v>1.6999999999999999E-3</v>
      </c>
      <c r="G10" s="35">
        <v>1.6999999999999999E-3</v>
      </c>
      <c r="H10" s="36">
        <f t="shared" si="1"/>
        <v>0</v>
      </c>
    </row>
    <row r="11" spans="2:8" ht="18" customHeight="1">
      <c r="B11" s="39" t="s">
        <v>166</v>
      </c>
      <c r="C11" s="34">
        <v>2.8E-3</v>
      </c>
      <c r="D11" s="35"/>
      <c r="E11" s="36" t="str">
        <f t="shared" si="0"/>
        <v>--</v>
      </c>
      <c r="F11" s="34">
        <v>2.8E-3</v>
      </c>
      <c r="G11" s="35"/>
      <c r="H11" s="36" t="str">
        <f t="shared" si="1"/>
        <v>--</v>
      </c>
    </row>
    <row r="12" spans="2:8" ht="18" customHeight="1">
      <c r="B12" s="39" t="s">
        <v>78</v>
      </c>
      <c r="C12" s="34">
        <v>4.4999999999999997E-3</v>
      </c>
      <c r="D12" s="35">
        <v>3.7000000000000002E-3</v>
      </c>
      <c r="E12" s="36">
        <f t="shared" si="0"/>
        <v>0.21621621621621606</v>
      </c>
      <c r="F12" s="34">
        <v>4.1999999999999997E-3</v>
      </c>
      <c r="G12" s="35">
        <v>3.8999999999999998E-3</v>
      </c>
      <c r="H12" s="36">
        <f t="shared" si="1"/>
        <v>7.69230769230769E-2</v>
      </c>
    </row>
    <row r="13" spans="2:8" ht="18" customHeight="1">
      <c r="B13" s="39" t="s">
        <v>167</v>
      </c>
      <c r="C13" s="34">
        <v>3.7000000000000002E-3</v>
      </c>
      <c r="D13" s="35">
        <v>3.3E-3</v>
      </c>
      <c r="E13" s="36">
        <f t="shared" si="0"/>
        <v>0.12121212121212127</v>
      </c>
      <c r="F13" s="34">
        <v>3.8E-3</v>
      </c>
      <c r="G13" s="35">
        <v>3.0000000000000001E-3</v>
      </c>
      <c r="H13" s="36">
        <f t="shared" si="1"/>
        <v>0.26666666666666666</v>
      </c>
    </row>
    <row r="14" spans="2:8" ht="18" customHeight="1">
      <c r="B14" s="39" t="s">
        <v>80</v>
      </c>
      <c r="C14" s="34">
        <v>3.5999999999999999E-3</v>
      </c>
      <c r="D14" s="35">
        <v>3.0000000000000001E-3</v>
      </c>
      <c r="E14" s="36">
        <f t="shared" si="0"/>
        <v>0.19999999999999996</v>
      </c>
      <c r="F14" s="34">
        <v>3.5999999999999999E-3</v>
      </c>
      <c r="G14" s="35">
        <v>3.3E-3</v>
      </c>
      <c r="H14" s="36">
        <f t="shared" si="1"/>
        <v>9.0909090909090884E-2</v>
      </c>
    </row>
    <row r="15" spans="2:8" ht="18" customHeight="1">
      <c r="B15" s="39" t="s">
        <v>81</v>
      </c>
      <c r="C15" s="34">
        <v>4.7000000000000002E-3</v>
      </c>
      <c r="D15" s="35">
        <v>3.7000000000000002E-3</v>
      </c>
      <c r="E15" s="36">
        <f t="shared" si="0"/>
        <v>0.27027027027027029</v>
      </c>
      <c r="F15" s="34">
        <v>3.8999999999999998E-3</v>
      </c>
      <c r="G15" s="35">
        <v>3.3E-3</v>
      </c>
      <c r="H15" s="36">
        <f t="shared" si="1"/>
        <v>0.18181818181818177</v>
      </c>
    </row>
    <row r="16" spans="2:8" ht="18" customHeight="1">
      <c r="B16" s="39" t="s">
        <v>168</v>
      </c>
      <c r="C16" s="34">
        <v>1E-3</v>
      </c>
      <c r="D16" s="35"/>
      <c r="E16" s="36" t="str">
        <f t="shared" si="0"/>
        <v>--</v>
      </c>
      <c r="F16" s="34">
        <v>1.1999999999999999E-3</v>
      </c>
      <c r="G16" s="35"/>
      <c r="H16" s="36" t="str">
        <f t="shared" si="1"/>
        <v>--</v>
      </c>
    </row>
    <row r="17" spans="2:12" ht="18" customHeight="1">
      <c r="B17" s="39" t="s">
        <v>169</v>
      </c>
      <c r="C17" s="34">
        <v>2.0000000000000001E-4</v>
      </c>
      <c r="D17" s="35">
        <v>2.0000000000000001E-4</v>
      </c>
      <c r="E17" s="36">
        <f t="shared" si="0"/>
        <v>0</v>
      </c>
      <c r="F17" s="34">
        <v>2.0000000000000001E-4</v>
      </c>
      <c r="G17" s="35">
        <v>2.0000000000000001E-4</v>
      </c>
      <c r="H17" s="36"/>
    </row>
    <row r="18" spans="2:12" ht="16.5" thickBot="1">
      <c r="B18" s="39" t="s">
        <v>170</v>
      </c>
      <c r="C18" s="34"/>
      <c r="D18" s="35">
        <v>2.9999999999999997E-4</v>
      </c>
      <c r="E18" s="36">
        <f t="shared" si="0"/>
        <v>-1</v>
      </c>
      <c r="F18" s="34">
        <v>1E-4</v>
      </c>
      <c r="G18" s="35">
        <v>2.9999999999999997E-4</v>
      </c>
      <c r="H18" s="36">
        <f t="shared" si="1"/>
        <v>-0.66666666666666663</v>
      </c>
    </row>
    <row r="19" spans="2:12" ht="30" customHeight="1" thickBot="1">
      <c r="B19" s="23" t="s">
        <v>206</v>
      </c>
      <c r="C19" s="303">
        <v>0.23400000000000001</v>
      </c>
      <c r="D19" s="304">
        <v>0.22900000000000001</v>
      </c>
      <c r="E19" s="305">
        <v>2.3E-2</v>
      </c>
      <c r="F19" s="303">
        <v>0.23200000000000001</v>
      </c>
      <c r="G19" s="304">
        <v>0.22600000000000001</v>
      </c>
      <c r="H19" s="305">
        <v>2.8000000000000001E-2</v>
      </c>
    </row>
    <row r="20" spans="2:12" ht="10.5" customHeight="1">
      <c r="H20" s="210"/>
    </row>
    <row r="21" spans="2:12">
      <c r="B21" s="50" t="s">
        <v>171</v>
      </c>
      <c r="H21" s="211"/>
    </row>
    <row r="22" spans="2:12">
      <c r="B22" s="50" t="s">
        <v>199</v>
      </c>
    </row>
    <row r="23" spans="2:12" ht="14.25" customHeight="1">
      <c r="B23" s="50" t="s">
        <v>172</v>
      </c>
    </row>
    <row r="24" spans="2:12" ht="14.25" customHeight="1">
      <c r="B24" s="50" t="s">
        <v>173</v>
      </c>
    </row>
    <row r="25" spans="2:12" ht="14.25" customHeight="1">
      <c r="B25" s="50" t="s">
        <v>174</v>
      </c>
    </row>
    <row r="26" spans="2:12" ht="14.25" customHeight="1">
      <c r="B26" s="50" t="s">
        <v>175</v>
      </c>
    </row>
    <row r="27" spans="2:12" ht="14.25" customHeight="1">
      <c r="B27" s="50"/>
    </row>
    <row r="28" spans="2:12" ht="15" thickBot="1"/>
    <row r="29" spans="2:12" ht="20.25" customHeight="1" thickBot="1">
      <c r="B29" s="321" t="s">
        <v>83</v>
      </c>
      <c r="C29" s="306" t="s">
        <v>161</v>
      </c>
      <c r="D29" s="307"/>
      <c r="E29" s="308"/>
      <c r="F29" s="306" t="s">
        <v>162</v>
      </c>
      <c r="G29" s="307"/>
      <c r="H29" s="308"/>
    </row>
    <row r="30" spans="2:12" ht="20.25" customHeight="1" thickBot="1">
      <c r="B30" s="322"/>
      <c r="C30" s="56">
        <v>2012</v>
      </c>
      <c r="D30" s="52">
        <v>2011</v>
      </c>
      <c r="E30" s="51" t="s">
        <v>73</v>
      </c>
      <c r="F30" s="55">
        <v>2012</v>
      </c>
      <c r="G30" s="16">
        <v>2011</v>
      </c>
      <c r="H30" s="51" t="s">
        <v>73</v>
      </c>
      <c r="L30" s="256"/>
    </row>
    <row r="31" spans="2:12" ht="18" customHeight="1">
      <c r="B31" s="38" t="s">
        <v>84</v>
      </c>
      <c r="C31" s="46">
        <v>98.6</v>
      </c>
      <c r="D31" s="47">
        <v>97.8</v>
      </c>
      <c r="E31" s="41">
        <v>8.0000000000000002E-3</v>
      </c>
      <c r="F31" s="46">
        <v>98.5</v>
      </c>
      <c r="G31" s="47">
        <v>97.5</v>
      </c>
      <c r="H31" s="41">
        <v>0.01</v>
      </c>
      <c r="L31" s="257"/>
    </row>
    <row r="32" spans="2:12" ht="18" customHeight="1">
      <c r="B32" s="39" t="s">
        <v>75</v>
      </c>
      <c r="C32" s="44">
        <v>61.5</v>
      </c>
      <c r="D32" s="45">
        <v>57.6</v>
      </c>
      <c r="E32" s="42">
        <v>6.7000000000000004E-2</v>
      </c>
      <c r="F32" s="44">
        <v>58</v>
      </c>
      <c r="G32" s="45">
        <v>55.8</v>
      </c>
      <c r="H32" s="42">
        <v>0.04</v>
      </c>
      <c r="L32" s="257"/>
    </row>
    <row r="33" spans="2:12" ht="18" customHeight="1">
      <c r="B33" s="39" t="s">
        <v>176</v>
      </c>
      <c r="C33" s="44">
        <v>53.4</v>
      </c>
      <c r="D33" s="45">
        <v>51</v>
      </c>
      <c r="E33" s="42">
        <v>4.7E-2</v>
      </c>
      <c r="F33" s="44">
        <v>52.4</v>
      </c>
      <c r="G33" s="45">
        <v>49.9</v>
      </c>
      <c r="H33" s="42">
        <v>4.8000000000000001E-2</v>
      </c>
      <c r="L33" s="257"/>
    </row>
    <row r="34" spans="2:12" ht="18" customHeight="1">
      <c r="B34" s="39" t="s">
        <v>76</v>
      </c>
      <c r="C34" s="44">
        <v>52.1</v>
      </c>
      <c r="D34" s="45">
        <v>48.9</v>
      </c>
      <c r="E34" s="42">
        <v>6.6000000000000003E-2</v>
      </c>
      <c r="F34" s="44">
        <v>49.7</v>
      </c>
      <c r="G34" s="45">
        <v>46.3</v>
      </c>
      <c r="H34" s="42">
        <v>7.2999999999999995E-2</v>
      </c>
      <c r="L34" s="257"/>
    </row>
    <row r="35" spans="2:12" ht="18" customHeight="1">
      <c r="B35" s="39" t="s">
        <v>80</v>
      </c>
      <c r="C35" s="44">
        <v>50.9</v>
      </c>
      <c r="D35" s="45">
        <v>47.6</v>
      </c>
      <c r="E35" s="42">
        <v>6.9000000000000006E-2</v>
      </c>
      <c r="F35" s="44">
        <v>48.7</v>
      </c>
      <c r="G35" s="45">
        <v>45.8</v>
      </c>
      <c r="H35" s="42">
        <v>6.3E-2</v>
      </c>
      <c r="L35" s="257"/>
    </row>
    <row r="36" spans="2:12" ht="18" customHeight="1">
      <c r="B36" s="39" t="s">
        <v>77</v>
      </c>
      <c r="C36" s="44">
        <v>46.9</v>
      </c>
      <c r="D36" s="45">
        <v>43.7</v>
      </c>
      <c r="E36" s="42">
        <v>7.2999999999999995E-2</v>
      </c>
      <c r="F36" s="44">
        <v>44</v>
      </c>
      <c r="G36" s="45">
        <v>42.4</v>
      </c>
      <c r="H36" s="42">
        <v>3.6999999999999998E-2</v>
      </c>
      <c r="L36" s="257"/>
    </row>
    <row r="37" spans="2:12" ht="18" customHeight="1">
      <c r="B37" s="39" t="s">
        <v>81</v>
      </c>
      <c r="C37" s="44">
        <v>39.6</v>
      </c>
      <c r="D37" s="45">
        <v>38.299999999999997</v>
      </c>
      <c r="E37" s="42">
        <v>3.5000000000000003E-2</v>
      </c>
      <c r="F37" s="44">
        <v>39</v>
      </c>
      <c r="G37" s="45">
        <v>36.6</v>
      </c>
      <c r="H37" s="42">
        <v>6.5000000000000002E-2</v>
      </c>
      <c r="L37" s="257"/>
    </row>
    <row r="38" spans="2:12" ht="18" customHeight="1">
      <c r="B38" s="39" t="s">
        <v>79</v>
      </c>
      <c r="C38" s="44">
        <v>38.1</v>
      </c>
      <c r="D38" s="45">
        <v>36.700000000000003</v>
      </c>
      <c r="E38" s="42">
        <v>3.9E-2</v>
      </c>
      <c r="F38" s="44">
        <v>37.4</v>
      </c>
      <c r="G38" s="45">
        <v>35.4</v>
      </c>
      <c r="H38" s="42">
        <v>5.7000000000000002E-2</v>
      </c>
      <c r="L38" s="257"/>
    </row>
    <row r="39" spans="2:12" ht="18" customHeight="1">
      <c r="B39" s="39" t="s">
        <v>78</v>
      </c>
      <c r="C39" s="44">
        <v>40.700000000000003</v>
      </c>
      <c r="D39" s="45">
        <v>35.799999999999997</v>
      </c>
      <c r="E39" s="42">
        <v>0.13800000000000001</v>
      </c>
      <c r="F39" s="44">
        <v>37.299999999999997</v>
      </c>
      <c r="G39" s="45">
        <v>34.4</v>
      </c>
      <c r="H39" s="42">
        <v>8.5000000000000006E-2</v>
      </c>
      <c r="L39" s="257"/>
    </row>
    <row r="40" spans="2:12" ht="18" customHeight="1">
      <c r="B40" s="39" t="s">
        <v>177</v>
      </c>
      <c r="C40" s="44">
        <v>57.8</v>
      </c>
      <c r="D40" s="45">
        <v>27.3</v>
      </c>
      <c r="E40" s="43">
        <v>1.1160000000000001</v>
      </c>
      <c r="F40" s="44">
        <v>43.4</v>
      </c>
      <c r="G40" s="45">
        <v>19.399999999999999</v>
      </c>
      <c r="H40" s="43">
        <v>1.244</v>
      </c>
      <c r="L40" s="257"/>
    </row>
    <row r="41" spans="2:12" ht="18" customHeight="1">
      <c r="B41" s="39" t="s">
        <v>178</v>
      </c>
      <c r="C41" s="44">
        <v>31.6</v>
      </c>
      <c r="D41" s="45">
        <v>30.8</v>
      </c>
      <c r="E41" s="42">
        <v>2.4E-2</v>
      </c>
      <c r="F41" s="44">
        <v>30.7</v>
      </c>
      <c r="G41" s="45">
        <v>30</v>
      </c>
      <c r="H41" s="42">
        <v>2.4E-2</v>
      </c>
      <c r="L41" s="257"/>
    </row>
    <row r="42" spans="2:12" ht="18" customHeight="1">
      <c r="B42" s="39" t="s">
        <v>209</v>
      </c>
      <c r="C42" s="44">
        <v>32.5</v>
      </c>
      <c r="D42" s="45">
        <v>19.2</v>
      </c>
      <c r="E42" s="42">
        <v>0.69199999999999995</v>
      </c>
      <c r="F42" s="44">
        <v>31.2</v>
      </c>
      <c r="G42" s="45">
        <v>10.199999999999999</v>
      </c>
      <c r="H42" s="42">
        <v>2.0659999999999998</v>
      </c>
      <c r="L42" s="257"/>
    </row>
    <row r="43" spans="2:12" ht="18" customHeight="1">
      <c r="B43" s="39" t="s">
        <v>179</v>
      </c>
      <c r="C43" s="44" t="s">
        <v>200</v>
      </c>
      <c r="D43" s="45">
        <v>15.8</v>
      </c>
      <c r="E43" s="43">
        <v>-1</v>
      </c>
      <c r="F43" s="44">
        <v>15</v>
      </c>
      <c r="G43" s="45">
        <v>15.2</v>
      </c>
      <c r="H43" s="43">
        <v>-1.0999999999999999E-2</v>
      </c>
      <c r="L43" s="257"/>
    </row>
    <row r="44" spans="2:12" ht="18" customHeight="1">
      <c r="B44" s="39" t="s">
        <v>180</v>
      </c>
      <c r="C44" s="44" t="s">
        <v>200</v>
      </c>
      <c r="D44" s="45">
        <v>4.7</v>
      </c>
      <c r="E44" s="212">
        <v>-1</v>
      </c>
      <c r="F44" s="44">
        <v>5.7</v>
      </c>
      <c r="G44" s="45">
        <v>3.6</v>
      </c>
      <c r="H44" s="212">
        <v>0.59799999999999998</v>
      </c>
      <c r="L44" s="257"/>
    </row>
    <row r="45" spans="2:12" ht="16.5" thickBot="1">
      <c r="B45" s="40" t="s">
        <v>181</v>
      </c>
      <c r="C45" s="48">
        <v>19.3</v>
      </c>
      <c r="D45" s="49" t="s">
        <v>200</v>
      </c>
      <c r="E45" s="213" t="s">
        <v>152</v>
      </c>
      <c r="F45" s="48">
        <v>19.3</v>
      </c>
      <c r="G45" s="49" t="s">
        <v>200</v>
      </c>
      <c r="H45" s="213" t="s">
        <v>152</v>
      </c>
      <c r="L45" s="257"/>
    </row>
    <row r="46" spans="2:12" ht="10.5" customHeight="1">
      <c r="L46" s="258"/>
    </row>
    <row r="47" spans="2:12">
      <c r="B47" s="318" t="s">
        <v>182</v>
      </c>
      <c r="C47" s="318"/>
      <c r="D47" s="318"/>
      <c r="E47" s="318"/>
      <c r="F47" s="318"/>
      <c r="G47" s="318"/>
      <c r="H47" s="318"/>
      <c r="L47" s="258"/>
    </row>
    <row r="48" spans="2:12">
      <c r="B48" s="318" t="s">
        <v>183</v>
      </c>
      <c r="C48" s="318"/>
      <c r="D48" s="318"/>
      <c r="E48" s="318"/>
      <c r="F48" s="318"/>
      <c r="G48" s="318"/>
      <c r="H48" s="318"/>
    </row>
    <row r="49" spans="2:8">
      <c r="B49" s="318" t="s">
        <v>184</v>
      </c>
      <c r="C49" s="318"/>
      <c r="D49" s="318"/>
      <c r="E49" s="318"/>
      <c r="F49" s="318"/>
      <c r="G49" s="318"/>
      <c r="H49" s="318"/>
    </row>
    <row r="50" spans="2:8">
      <c r="B50" s="318" t="s">
        <v>185</v>
      </c>
      <c r="C50" s="318"/>
      <c r="D50" s="318"/>
      <c r="E50" s="318"/>
      <c r="F50" s="318"/>
      <c r="G50" s="318"/>
      <c r="H50" s="318"/>
    </row>
    <row r="51" spans="2:8" ht="26.25" customHeight="1">
      <c r="B51" s="317" t="s">
        <v>186</v>
      </c>
      <c r="C51" s="317"/>
      <c r="D51" s="317"/>
      <c r="E51" s="317"/>
      <c r="F51" s="317"/>
      <c r="G51" s="317"/>
      <c r="H51" s="317"/>
    </row>
    <row r="52" spans="2:8">
      <c r="B52" s="318" t="s">
        <v>187</v>
      </c>
      <c r="C52" s="318"/>
      <c r="D52" s="318"/>
      <c r="E52" s="318"/>
      <c r="F52" s="318"/>
      <c r="G52" s="318"/>
      <c r="H52" s="318"/>
    </row>
    <row r="53" spans="2:8">
      <c r="B53" s="318" t="s">
        <v>188</v>
      </c>
      <c r="C53" s="318"/>
      <c r="D53" s="318"/>
      <c r="E53" s="318"/>
      <c r="F53" s="318"/>
      <c r="G53" s="318"/>
      <c r="H53" s="318"/>
    </row>
    <row r="54" spans="2:8">
      <c r="B54" s="259" t="s">
        <v>189</v>
      </c>
      <c r="C54" s="214"/>
      <c r="D54" s="214"/>
      <c r="E54" s="214"/>
      <c r="F54" s="214"/>
      <c r="G54" s="214"/>
      <c r="H54" s="214"/>
    </row>
  </sheetData>
  <mergeCells count="13">
    <mergeCell ref="B51:H51"/>
    <mergeCell ref="B52:H52"/>
    <mergeCell ref="B53:H53"/>
    <mergeCell ref="B50:H50"/>
    <mergeCell ref="C2:E2"/>
    <mergeCell ref="F2:H2"/>
    <mergeCell ref="C29:E29"/>
    <mergeCell ref="F29:H29"/>
    <mergeCell ref="B2:B3"/>
    <mergeCell ref="B29:B30"/>
    <mergeCell ref="B47:H47"/>
    <mergeCell ref="B48:H48"/>
    <mergeCell ref="B49:H49"/>
  </mergeCells>
  <pageMargins left="0.7" right="0.7" top="0.75" bottom="0.75" header="0.3" footer="0.3"/>
  <pageSetup paperSize="9" scale="75"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Skonsolidowany RZiS</vt:lpstr>
      <vt:lpstr>Segmenty</vt:lpstr>
      <vt:lpstr>Skonsolidowany bilans</vt:lpstr>
      <vt:lpstr>Skonsolidowany CF</vt:lpstr>
      <vt:lpstr>KPI - segment retail</vt:lpstr>
      <vt:lpstr>KPI - segment TV</vt:lpstr>
      <vt:lpstr>'KPI - segment retail'!Obszar_wydruku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2013-03-08T18:26:30Z</cp:lastPrinted>
  <dcterms:created xsi:type="dcterms:W3CDTF">2008-08-25T12:12:22Z</dcterms:created>
  <dcterms:modified xsi:type="dcterms:W3CDTF">2013-03-11T21:59:26Z</dcterms:modified>
</cp:coreProperties>
</file>