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520" yWindow="-45" windowWidth="10770" windowHeight="7995"/>
  </bookViews>
  <sheets>
    <sheet name="Skonsolidowany RZiS" sheetId="15" r:id="rId1"/>
    <sheet name="Segmenty" sheetId="17" r:id="rId2"/>
    <sheet name="Skonsolidowany bilans" sheetId="13" r:id="rId3"/>
    <sheet name="Skonsolidowany CF" sheetId="12" r:id="rId4"/>
    <sheet name="KPI - segment retail" sheetId="9" r:id="rId5"/>
    <sheet name="KPI - segment TV" sheetId="10" r:id="rId6"/>
  </sheets>
  <definedNames>
    <definedName name="_xlnm.Print_Area" localSheetId="4">'KPI - segment retail'!$A$1:$J$23</definedName>
  </definedNames>
  <calcPr calcId="125725"/>
</workbook>
</file>

<file path=xl/calcChain.xml><?xml version="1.0" encoding="utf-8"?>
<calcChain xmlns="http://schemas.openxmlformats.org/spreadsheetml/2006/main">
  <c r="F14" i="9"/>
  <c r="E34" i="12"/>
  <c r="E11" i="13"/>
  <c r="E12"/>
  <c r="E13"/>
  <c r="E5"/>
  <c r="E6"/>
  <c r="E7"/>
  <c r="E8"/>
  <c r="E9"/>
  <c r="E10"/>
  <c r="E4"/>
  <c r="D14"/>
  <c r="C14"/>
  <c r="M10" i="17"/>
  <c r="J10"/>
  <c r="G10"/>
  <c r="O10"/>
  <c r="H11"/>
  <c r="J11" s="1"/>
  <c r="C11"/>
  <c r="G11" s="1"/>
  <c r="N10"/>
  <c r="P10" s="1"/>
  <c r="H17" i="10"/>
  <c r="H16"/>
  <c r="H15"/>
  <c r="H14"/>
  <c r="H13"/>
  <c r="H12"/>
  <c r="H11"/>
  <c r="H10"/>
  <c r="H9"/>
  <c r="H8"/>
  <c r="H7"/>
  <c r="H6"/>
  <c r="H5"/>
  <c r="H4"/>
  <c r="E16"/>
  <c r="E15"/>
  <c r="E14"/>
  <c r="E13"/>
  <c r="E12"/>
  <c r="E11"/>
  <c r="E10"/>
  <c r="E9"/>
  <c r="E8"/>
  <c r="E7"/>
  <c r="E6"/>
  <c r="E5"/>
  <c r="E4"/>
  <c r="O6" i="17"/>
  <c r="O7"/>
  <c r="O8"/>
  <c r="O9"/>
  <c r="O11"/>
  <c r="O5"/>
  <c r="N6"/>
  <c r="N7"/>
  <c r="N8"/>
  <c r="N9"/>
  <c r="N5"/>
  <c r="M6"/>
  <c r="M7"/>
  <c r="M8"/>
  <c r="M9"/>
  <c r="M11"/>
  <c r="M5"/>
  <c r="J6"/>
  <c r="J7"/>
  <c r="J8"/>
  <c r="J9"/>
  <c r="J5"/>
  <c r="G5"/>
  <c r="G6"/>
  <c r="G7"/>
  <c r="G8"/>
  <c r="G9"/>
  <c r="N11" l="1"/>
  <c r="P9"/>
  <c r="P5"/>
  <c r="P11"/>
  <c r="P6"/>
  <c r="P8"/>
  <c r="P7"/>
  <c r="G10" i="15" l="1"/>
  <c r="F10"/>
  <c r="D10"/>
  <c r="C10"/>
  <c r="G4"/>
  <c r="F4"/>
  <c r="D4"/>
  <c r="D23" s="1"/>
  <c r="D33" s="1"/>
  <c r="D34" s="1"/>
  <c r="C4"/>
  <c r="H31"/>
  <c r="H30"/>
  <c r="H28"/>
  <c r="H26"/>
  <c r="H25"/>
  <c r="H24"/>
  <c r="H22"/>
  <c r="H21"/>
  <c r="H19"/>
  <c r="H20"/>
  <c r="H18"/>
  <c r="H17"/>
  <c r="H16"/>
  <c r="H15"/>
  <c r="H14"/>
  <c r="H13"/>
  <c r="H12"/>
  <c r="H11"/>
  <c r="H9"/>
  <c r="H8"/>
  <c r="H7"/>
  <c r="H6"/>
  <c r="H5"/>
  <c r="E5"/>
  <c r="E6"/>
  <c r="E7"/>
  <c r="E8"/>
  <c r="E9"/>
  <c r="E11"/>
  <c r="E12"/>
  <c r="E13"/>
  <c r="E14"/>
  <c r="E15"/>
  <c r="E16"/>
  <c r="E17"/>
  <c r="E18"/>
  <c r="E20"/>
  <c r="E19"/>
  <c r="E21"/>
  <c r="E22"/>
  <c r="E24"/>
  <c r="E25"/>
  <c r="E26"/>
  <c r="E28"/>
  <c r="E30"/>
  <c r="E31"/>
  <c r="D45" i="13"/>
  <c r="C45"/>
  <c r="D37"/>
  <c r="C37"/>
  <c r="D30"/>
  <c r="C30"/>
  <c r="C23"/>
  <c r="D23"/>
  <c r="E39"/>
  <c r="E40"/>
  <c r="E41"/>
  <c r="E42"/>
  <c r="E43"/>
  <c r="E44"/>
  <c r="E38"/>
  <c r="E32"/>
  <c r="E33"/>
  <c r="E34"/>
  <c r="E35"/>
  <c r="E36"/>
  <c r="E31"/>
  <c r="E27"/>
  <c r="E28"/>
  <c r="E29"/>
  <c r="E26"/>
  <c r="E15"/>
  <c r="E16"/>
  <c r="E17"/>
  <c r="E18"/>
  <c r="E19"/>
  <c r="E20"/>
  <c r="E21"/>
  <c r="E22"/>
  <c r="E33" i="12"/>
  <c r="E48"/>
  <c r="E47"/>
  <c r="E43"/>
  <c r="E42"/>
  <c r="E40"/>
  <c r="E39"/>
  <c r="E38"/>
  <c r="E37"/>
  <c r="E36"/>
  <c r="E30"/>
  <c r="E29"/>
  <c r="E28"/>
  <c r="E27"/>
  <c r="E25"/>
  <c r="E24"/>
  <c r="E22"/>
  <c r="E21"/>
  <c r="E20"/>
  <c r="E19"/>
  <c r="E18"/>
  <c r="E17"/>
  <c r="E16"/>
  <c r="E15"/>
  <c r="E14"/>
  <c r="E13"/>
  <c r="E12"/>
  <c r="E11"/>
  <c r="E10"/>
  <c r="E9"/>
  <c r="E8"/>
  <c r="E7"/>
  <c r="E6"/>
  <c r="E4"/>
  <c r="D45"/>
  <c r="C45"/>
  <c r="D35"/>
  <c r="C35"/>
  <c r="D5"/>
  <c r="D23" s="1"/>
  <c r="D26" s="1"/>
  <c r="C5"/>
  <c r="C23" s="1"/>
  <c r="C26" s="1"/>
  <c r="J17" i="9"/>
  <c r="J16"/>
  <c r="F16"/>
  <c r="F17"/>
  <c r="J15"/>
  <c r="F15"/>
  <c r="J14"/>
  <c r="J13"/>
  <c r="F13"/>
  <c r="J9"/>
  <c r="F9"/>
  <c r="J8"/>
  <c r="F8"/>
  <c r="J7"/>
  <c r="F7"/>
  <c r="J6"/>
  <c r="F6"/>
  <c r="J5"/>
  <c r="F5"/>
  <c r="J4"/>
  <c r="F4"/>
  <c r="E37" i="13" l="1"/>
  <c r="C46"/>
  <c r="E35" i="12"/>
  <c r="E45"/>
  <c r="C46"/>
  <c r="C49" s="1"/>
  <c r="E5"/>
  <c r="E23"/>
  <c r="D46"/>
  <c r="D49" s="1"/>
  <c r="E26"/>
  <c r="C47" i="13"/>
  <c r="D47"/>
  <c r="D46"/>
  <c r="E23"/>
  <c r="C24"/>
  <c r="E14"/>
  <c r="D24"/>
  <c r="H10" i="15"/>
  <c r="F23"/>
  <c r="C23"/>
  <c r="E23" s="1"/>
  <c r="G23"/>
  <c r="G27" s="1"/>
  <c r="G29" s="1"/>
  <c r="D27"/>
  <c r="D29" s="1"/>
  <c r="E10"/>
  <c r="H4"/>
  <c r="E4"/>
  <c r="E45" i="13"/>
  <c r="E30"/>
  <c r="E46" l="1"/>
  <c r="E49" i="12"/>
  <c r="E46"/>
  <c r="E47" i="13"/>
  <c r="E24"/>
  <c r="H23" i="15"/>
  <c r="F33"/>
  <c r="F34" s="1"/>
  <c r="F27"/>
  <c r="F29" s="1"/>
  <c r="H29" s="1"/>
  <c r="G33"/>
  <c r="G34" s="1"/>
  <c r="C27"/>
  <c r="C29" s="1"/>
  <c r="E29" s="1"/>
  <c r="C33"/>
  <c r="C34" s="1"/>
  <c r="H33" l="1"/>
  <c r="E33"/>
  <c r="H27"/>
  <c r="E27"/>
</calcChain>
</file>

<file path=xl/sharedStrings.xml><?xml version="1.0" encoding="utf-8"?>
<sst xmlns="http://schemas.openxmlformats.org/spreadsheetml/2006/main" count="270" uniqueCount="203">
  <si>
    <t>EBITDA</t>
  </si>
  <si>
    <t>Koszty licencji programowych</t>
  </si>
  <si>
    <t>Koszty przesyłu sygnału</t>
  </si>
  <si>
    <t>Wynagrodzenia i świadczenia na rzecz pracowników</t>
  </si>
  <si>
    <t>Zysk/(strata) z działalności operacyjnej</t>
  </si>
  <si>
    <t>Przychody finansowe</t>
  </si>
  <si>
    <t>Koszty finansowe</t>
  </si>
  <si>
    <t>Podatek dochodowy</t>
  </si>
  <si>
    <t>marża EBITDA</t>
  </si>
  <si>
    <t>AKTYWA</t>
  </si>
  <si>
    <t>Zestawy odbiorcze</t>
  </si>
  <si>
    <t>Inne rzeczowe aktywa trwałe</t>
  </si>
  <si>
    <t>Nieruchomości inwestycyjne</t>
  </si>
  <si>
    <t>Aktywa z tytułu odroczonego podatku dochodowego</t>
  </si>
  <si>
    <t>Wartość firmy</t>
  </si>
  <si>
    <t>Aktywa trwałe razem</t>
  </si>
  <si>
    <t>Zapasy</t>
  </si>
  <si>
    <t>Środki pieniężne i ich ekwiwalenty</t>
  </si>
  <si>
    <t>Aktywa obrotowe razem</t>
  </si>
  <si>
    <t>Aktywa razem</t>
  </si>
  <si>
    <t>PASYWA</t>
  </si>
  <si>
    <t>Kapitał zakładowy</t>
  </si>
  <si>
    <t>Kapitał własny razem</t>
  </si>
  <si>
    <t>Zobowiązania z tytułu kredytów i pożyczek</t>
  </si>
  <si>
    <t>Zobowiązania z tytułu leasingu finansowego</t>
  </si>
  <si>
    <t>Inne długoterminowe zobowiązania i rezerwy</t>
  </si>
  <si>
    <t>Zobowiązania długoterminowe razem</t>
  </si>
  <si>
    <t>Zobowiązania z tytułu podatku dochodowego</t>
  </si>
  <si>
    <t xml:space="preserve">Zobowiązania z tytułu dostaw i usług oraz pozostałe zobowiązania </t>
  </si>
  <si>
    <t>Zobowiązania krótkoterminowe razem</t>
  </si>
  <si>
    <t>Zobowiązania razem</t>
  </si>
  <si>
    <t>Korekty:</t>
  </si>
  <si>
    <t xml:space="preserve">Odsetki </t>
  </si>
  <si>
    <t>Zmiana stanu zapasów</t>
  </si>
  <si>
    <t>Zmiana stanu należności i innych aktywów</t>
  </si>
  <si>
    <t xml:space="preserve">Podatek dochodowy </t>
  </si>
  <si>
    <t>Inne korekty</t>
  </si>
  <si>
    <t>Podatek dochodowy zapłacony</t>
  </si>
  <si>
    <t>Odsetki otrzymane dotyczące działalności operacyjnej</t>
  </si>
  <si>
    <t>Nabycie wartości niematerialnych</t>
  </si>
  <si>
    <t>Nabycie rzeczowych aktywów trwałych</t>
  </si>
  <si>
    <t>Spłata zobowiązań z tytułu leasingu finansowego</t>
  </si>
  <si>
    <t>Inne wydatki</t>
  </si>
  <si>
    <t>Zmiana netto środków pieniężnych i ich ekwiwalentów</t>
  </si>
  <si>
    <t>Środki pieniężne i ich ekwiwalenty na początek okresu</t>
  </si>
  <si>
    <t>Zmiana stanu środków pieniężnych z tytułu różnic kursowych</t>
  </si>
  <si>
    <t>Środki pieniężne i ich ekwiwalenty na koniec okresu</t>
  </si>
  <si>
    <t>Spłata otrzymanych kredytów i pożyczek</t>
  </si>
  <si>
    <t>Kaucje otrzymane za wydany sprzęt</t>
  </si>
  <si>
    <t>Udzielone pożyczki</t>
  </si>
  <si>
    <t>Wpływy ze zbycia niefinansowych aktywów trwałych</t>
  </si>
  <si>
    <t>Zmiana stanu kredytu w rachunku bieżącym</t>
  </si>
  <si>
    <t>Spłata udzielonych pożyczek</t>
  </si>
  <si>
    <t>Przychody od klientów indywidualnych</t>
  </si>
  <si>
    <t>Zysk z działalności operacyjnej</t>
  </si>
  <si>
    <t>Amortyzacja licencji filmowych</t>
  </si>
  <si>
    <t>Amortyzacja i utrata wartości</t>
  </si>
  <si>
    <t>Płatności za licencje filmowe i sportowe</t>
  </si>
  <si>
    <t>Amortyzacja licencji filmowych i sportowych</t>
  </si>
  <si>
    <t>Wartość sprzedanych aktywów programowych</t>
  </si>
  <si>
    <t>Zmiana stanu produkcji własnej oraz zaliczek na produkcję własną</t>
  </si>
  <si>
    <t>Wycena instrumentów zabezpieczających</t>
  </si>
  <si>
    <t>Kompensata należności z tytułu podatku dochodowego z zobowiązaniami z tytułu VAT</t>
  </si>
  <si>
    <t>Marki</t>
  </si>
  <si>
    <t>Długoterminowe aktywa programowe</t>
  </si>
  <si>
    <t>Krótkoterminowe aktywa programowe</t>
  </si>
  <si>
    <t xml:space="preserve">Inne wartości niematerialne </t>
  </si>
  <si>
    <t>Pozostałe wpływy</t>
  </si>
  <si>
    <t>Obligacje</t>
  </si>
  <si>
    <t>Koszty zrealizowanego ruchu i opłat międzyoperatorskich</t>
  </si>
  <si>
    <t>Liczba abonentów na koniec okresu, z czego:</t>
  </si>
  <si>
    <t>Pakiet Familijny</t>
  </si>
  <si>
    <t>Pakiet Mini</t>
  </si>
  <si>
    <t>Pakiet Familijny (PLN)</t>
  </si>
  <si>
    <t>Pakiet Mini (PLN)</t>
  </si>
  <si>
    <t>Zmiana / %</t>
  </si>
  <si>
    <t xml:space="preserve">    Kanały tematyczne</t>
  </si>
  <si>
    <t>Polsat2</t>
  </si>
  <si>
    <t>Polsat News</t>
  </si>
  <si>
    <t>Polsat Sport</t>
  </si>
  <si>
    <t>Polsat Film</t>
  </si>
  <si>
    <t>Polsat JimJam</t>
  </si>
  <si>
    <t>Polsat Cafe</t>
  </si>
  <si>
    <t>Polsat Play</t>
  </si>
  <si>
    <t>Polsat Sport Extra</t>
  </si>
  <si>
    <t>Polsat Crime &amp; Investigation Network</t>
  </si>
  <si>
    <t>TV Biznes</t>
  </si>
  <si>
    <r>
      <t>Kanały Polsatu; zasięg techniczny</t>
    </r>
    <r>
      <rPr>
        <b/>
        <vertAlign val="superscript"/>
        <sz val="10"/>
        <color theme="1"/>
        <rFont val="Arial Narrow"/>
        <family val="2"/>
        <charset val="238"/>
      </rPr>
      <t>1</t>
    </r>
  </si>
  <si>
    <t>Polsat</t>
  </si>
  <si>
    <t>Polsat 2</t>
  </si>
  <si>
    <r>
      <t>Średnia liczba abonentów</t>
    </r>
    <r>
      <rPr>
        <b/>
        <vertAlign val="superscript"/>
        <sz val="11"/>
        <color rgb="FF000000"/>
        <rFont val="Calibri"/>
        <family val="2"/>
        <charset val="238"/>
        <scheme val="minor"/>
      </rPr>
      <t>1</t>
    </r>
    <r>
      <rPr>
        <b/>
        <sz val="11"/>
        <color rgb="FF000000"/>
        <rFont val="Calibri"/>
        <family val="2"/>
        <charset val="238"/>
        <scheme val="minor"/>
      </rPr>
      <t>, z czego:</t>
    </r>
  </si>
  <si>
    <t>SEGMENT USŁUG ŚWIADCZONYCH KLIENTOM INDYWIDUALNYM</t>
  </si>
  <si>
    <r>
      <t>1</t>
    </r>
    <r>
      <rPr>
        <sz val="9"/>
        <color theme="1"/>
        <rFont val="Calibri"/>
        <family val="2"/>
        <charset val="238"/>
        <scheme val="minor"/>
      </rPr>
      <t xml:space="preserve"> Liczona jako suma średniej liczby abonentów w każdym miesiącu okresu podzielona przez liczbę miesięcy w okresie; średnia liczba abonentów w miesiącu wyznaczana jest jako średnia z liczby abonentów na pierwszy i na ostatni dzień roboczy danego miesiąca. </t>
    </r>
  </si>
  <si>
    <t>Liczba użytkowników usług telefonii komórkowej na koniec okresu</t>
  </si>
  <si>
    <t>Liczba użytkowników usług dostępu do internetu na koniec okresu</t>
  </si>
  <si>
    <r>
      <t>Udział w oglądalności</t>
    </r>
    <r>
      <rPr>
        <b/>
        <vertAlign val="superscript"/>
        <sz val="11"/>
        <color theme="1"/>
        <rFont val="Calibri"/>
        <family val="2"/>
        <charset val="238"/>
        <scheme val="minor"/>
      </rPr>
      <t>1</t>
    </r>
    <r>
      <rPr>
        <b/>
        <sz val="11"/>
        <color theme="1"/>
        <rFont val="Calibri"/>
        <family val="2"/>
        <charset val="238"/>
        <scheme val="minor"/>
      </rPr>
      <t>, w tym:</t>
    </r>
  </si>
  <si>
    <r>
      <t xml:space="preserve">    POLSAT</t>
    </r>
    <r>
      <rPr>
        <sz val="11"/>
        <color rgb="FF000000"/>
        <rFont val="Calibri"/>
        <family val="2"/>
        <charset val="238"/>
        <scheme val="minor"/>
      </rPr>
      <t xml:space="preserve"> (kanał główny)</t>
    </r>
  </si>
  <si>
    <r>
      <t>Polsat Futbol</t>
    </r>
    <r>
      <rPr>
        <vertAlign val="superscript"/>
        <sz val="11"/>
        <color rgb="FF000000"/>
        <rFont val="Calibri"/>
        <family val="2"/>
        <charset val="238"/>
        <scheme val="minor"/>
      </rPr>
      <t>2</t>
    </r>
  </si>
  <si>
    <r>
      <t>Udział w rynku reklamy</t>
    </r>
    <r>
      <rPr>
        <b/>
        <vertAlign val="superscript"/>
        <sz val="11"/>
        <rFont val="Calibri"/>
        <family val="2"/>
        <charset val="238"/>
        <scheme val="minor"/>
      </rPr>
      <t>3</t>
    </r>
  </si>
  <si>
    <t>SEGMENT NADAWANIA I PRODUKCJI TELEWIZYJNEJ</t>
  </si>
  <si>
    <r>
      <t>Polsat Sport News</t>
    </r>
    <r>
      <rPr>
        <vertAlign val="superscript"/>
        <sz val="11"/>
        <color theme="1"/>
        <rFont val="Calibri"/>
        <family val="2"/>
        <charset val="238"/>
        <scheme val="minor"/>
      </rPr>
      <t>2</t>
    </r>
  </si>
  <si>
    <r>
      <t>Polsat Sport Extra</t>
    </r>
    <r>
      <rPr>
        <vertAlign val="superscript"/>
        <sz val="11"/>
        <color theme="1"/>
        <rFont val="Calibri"/>
        <family val="2"/>
        <charset val="238"/>
        <scheme val="minor"/>
      </rPr>
      <t>3</t>
    </r>
  </si>
  <si>
    <r>
      <t>Polsat Crime &amp; Investigation Network</t>
    </r>
    <r>
      <rPr>
        <vertAlign val="superscript"/>
        <sz val="11"/>
        <color theme="1"/>
        <rFont val="Calibri"/>
        <family val="2"/>
        <charset val="238"/>
        <scheme val="minor"/>
      </rPr>
      <t>4</t>
    </r>
  </si>
  <si>
    <r>
      <t>Polsat Futbol</t>
    </r>
    <r>
      <rPr>
        <vertAlign val="superscript"/>
        <sz val="11"/>
        <color theme="1"/>
        <rFont val="Calibri"/>
        <family val="2"/>
        <charset val="238"/>
        <scheme val="minor"/>
      </rPr>
      <t>5</t>
    </r>
  </si>
  <si>
    <r>
      <t>Polsat Sport HD</t>
    </r>
    <r>
      <rPr>
        <vertAlign val="superscript"/>
        <sz val="11"/>
        <color theme="1"/>
        <rFont val="Calibri"/>
        <family val="2"/>
        <charset val="238"/>
        <scheme val="minor"/>
      </rPr>
      <t>6</t>
    </r>
  </si>
  <si>
    <r>
      <rPr>
        <vertAlign val="superscript"/>
        <sz val="9"/>
        <color theme="1"/>
        <rFont val="Calibri"/>
        <family val="2"/>
        <charset val="238"/>
        <scheme val="minor"/>
      </rPr>
      <t>2</t>
    </r>
    <r>
      <rPr>
        <sz val="9"/>
        <color theme="1"/>
        <rFont val="Calibri"/>
        <family val="2"/>
        <charset val="238"/>
        <scheme val="minor"/>
      </rPr>
      <t xml:space="preserve"> Dane od czerwca 2011 r. (wcześniej nie monitorowano)</t>
    </r>
  </si>
  <si>
    <r>
      <rPr>
        <vertAlign val="superscript"/>
        <sz val="9"/>
        <color theme="1"/>
        <rFont val="Calibri"/>
        <family val="2"/>
        <charset val="238"/>
        <scheme val="minor"/>
      </rPr>
      <t>3</t>
    </r>
    <r>
      <rPr>
        <sz val="9"/>
        <color theme="1"/>
        <rFont val="Calibri"/>
        <family val="2"/>
        <charset val="238"/>
        <scheme val="minor"/>
      </rPr>
      <t xml:space="preserve"> Od czerwca 2012 r. zasięg łączny z Polsat Sport Extra HD (nowy kanał)</t>
    </r>
  </si>
  <si>
    <r>
      <rPr>
        <vertAlign val="superscript"/>
        <sz val="9"/>
        <color theme="1"/>
        <rFont val="Calibri"/>
        <family val="2"/>
        <charset val="238"/>
        <scheme val="minor"/>
      </rPr>
      <t>4</t>
    </r>
    <r>
      <rPr>
        <sz val="9"/>
        <color theme="1"/>
        <rFont val="Calibri"/>
        <family val="2"/>
        <charset val="238"/>
        <scheme val="minor"/>
      </rPr>
      <t xml:space="preserve"> Polsat Crime &amp; Investigation Network, na mocy współpracy firm Telewizja Polsat oraz A+E Networks UK, nadaje od listopada 2011 r. (wcześniejsze dane odnoszą się do zasięgu stacji przed rozpoczęciem współpracy z Telewizją Polsat)</t>
    </r>
  </si>
  <si>
    <r>
      <rPr>
        <vertAlign val="superscript"/>
        <sz val="9"/>
        <color theme="1"/>
        <rFont val="Calibri"/>
        <family val="2"/>
        <charset val="238"/>
        <scheme val="minor"/>
      </rPr>
      <t>5</t>
    </r>
    <r>
      <rPr>
        <sz val="9"/>
        <color theme="1"/>
        <rFont val="Calibri"/>
        <family val="2"/>
        <charset val="238"/>
        <scheme val="minor"/>
      </rPr>
      <t xml:space="preserve"> Dane do maja 2012 r. (kanał zamknięty) </t>
    </r>
  </si>
  <si>
    <r>
      <rPr>
        <vertAlign val="superscript"/>
        <sz val="9"/>
        <color theme="1"/>
        <rFont val="Calibri"/>
        <family val="2"/>
        <charset val="238"/>
        <scheme val="minor"/>
      </rPr>
      <t>1</t>
    </r>
    <r>
      <rPr>
        <sz val="9"/>
        <color rgb="FF4F81BD"/>
        <rFont val="Calibri"/>
        <family val="2"/>
        <charset val="238"/>
        <scheme val="minor"/>
      </rPr>
      <t xml:space="preserve"> </t>
    </r>
    <r>
      <rPr>
        <sz val="9"/>
        <color theme="1"/>
        <rFont val="Calibri"/>
        <family val="2"/>
        <charset val="238"/>
        <scheme val="minor"/>
      </rPr>
      <t>NAM,</t>
    </r>
    <r>
      <rPr>
        <sz val="9"/>
        <color rgb="FF4F81BD"/>
        <rFont val="Calibri"/>
        <family val="2"/>
        <charset val="238"/>
        <scheme val="minor"/>
      </rPr>
      <t xml:space="preserve"> </t>
    </r>
    <r>
      <rPr>
        <sz val="9"/>
        <color theme="1"/>
        <rFont val="Calibri"/>
        <family val="2"/>
        <charset val="238"/>
        <scheme val="minor"/>
      </rPr>
      <t>udział w oglądalności w grupie</t>
    </r>
    <r>
      <rPr>
        <sz val="9"/>
        <color rgb="FF4F81BD"/>
        <rFont val="Calibri"/>
        <family val="2"/>
        <charset val="238"/>
        <scheme val="minor"/>
      </rPr>
      <t xml:space="preserve"> </t>
    </r>
    <r>
      <rPr>
        <sz val="9"/>
        <color theme="1"/>
        <rFont val="Calibri"/>
        <family val="2"/>
        <charset val="238"/>
        <scheme val="minor"/>
      </rPr>
      <t>wszyscy 16-49 lat, cała doba</t>
    </r>
  </si>
  <si>
    <r>
      <rPr>
        <vertAlign val="superscript"/>
        <sz val="9"/>
        <color theme="1"/>
        <rFont val="Calibri"/>
        <family val="2"/>
        <charset val="238"/>
        <scheme val="minor"/>
      </rPr>
      <t xml:space="preserve">2 </t>
    </r>
    <r>
      <rPr>
        <sz val="9"/>
        <color theme="1"/>
        <rFont val="Calibri"/>
        <family val="2"/>
        <charset val="238"/>
        <scheme val="minor"/>
      </rPr>
      <t>Polsat Futbol nadawał do końca maja 2012 roku.</t>
    </r>
  </si>
  <si>
    <r>
      <rPr>
        <vertAlign val="superscript"/>
        <sz val="9"/>
        <color theme="1"/>
        <rFont val="Calibri"/>
        <family val="2"/>
        <charset val="238"/>
        <scheme val="minor"/>
      </rPr>
      <t>3</t>
    </r>
    <r>
      <rPr>
        <sz val="9"/>
        <color theme="1"/>
        <rFont val="Calibri"/>
        <family val="2"/>
        <charset val="238"/>
        <scheme val="minor"/>
      </rPr>
      <t xml:space="preserve"> Szacunki własne na podstawie danych Starlink</t>
    </r>
  </si>
  <si>
    <t>Zysk netto za okres</t>
  </si>
  <si>
    <t>Strata/(zysk) z działalności inwestycyjnej</t>
  </si>
  <si>
    <t>Zmiana stanu zobowiązań, rezerw i przychodów przyszłych okresów</t>
  </si>
  <si>
    <t>Straty/(zyski) z tytułu różnic kursowych, netto</t>
  </si>
  <si>
    <t>Zwiększenie netto wartości zestawów odbiorczych w leasingu operacyjnym</t>
  </si>
  <si>
    <t>Środki pieniężne netto z działalności operacyjnej przed opodatkowaniem i odsetkami</t>
  </si>
  <si>
    <t>Środki pieniężne netto z działalności operacyjnej</t>
  </si>
  <si>
    <t>Nabycie udziałów w jednostkach zależnych pomniejszone o przejęte środki pieniężne</t>
  </si>
  <si>
    <t>Spłata odsetek od pożyczek</t>
  </si>
  <si>
    <t>Środki pieniężne netto z działalności inwestycyjnej</t>
  </si>
  <si>
    <r>
      <t xml:space="preserve">Zysk </t>
    </r>
    <r>
      <rPr>
        <sz val="11"/>
        <color theme="1"/>
        <rFont val="Calibri"/>
        <family val="2"/>
        <charset val="238"/>
        <scheme val="minor"/>
      </rPr>
      <t>z udziału w jednostce stowarzyszonej wycenianej</t>
    </r>
    <r>
      <rPr>
        <sz val="11"/>
        <color rgb="FF000000"/>
        <rFont val="Calibri"/>
        <family val="2"/>
        <charset val="238"/>
        <scheme val="minor"/>
      </rPr>
      <t xml:space="preserve"> metodą praw własności</t>
    </r>
  </si>
  <si>
    <t>Zaciągnięcie kredytów terminowych</t>
  </si>
  <si>
    <t>Wpływ z realizacji opcji walutowych</t>
  </si>
  <si>
    <t>Środki pieniężne netto z działalności finansowej</t>
  </si>
  <si>
    <r>
      <t xml:space="preserve">Emisja obligacji </t>
    </r>
    <r>
      <rPr>
        <i/>
        <sz val="11"/>
        <color rgb="FF000000"/>
        <rFont val="Calibri"/>
        <family val="2"/>
        <charset val="238"/>
        <scheme val="minor"/>
      </rPr>
      <t>Senior Notes</t>
    </r>
  </si>
  <si>
    <r>
      <t>Spłata odsetek od kredytów, pożyczek</t>
    </r>
    <r>
      <rPr>
        <sz val="11"/>
        <color theme="1"/>
        <rFont val="Calibri"/>
        <family val="2"/>
        <charset val="238"/>
        <scheme val="minor"/>
      </rPr>
      <t>, obligacji, leasingu finansowego i zapłacone prowizje</t>
    </r>
  </si>
  <si>
    <t>SKONSOLIDOWANY RACHUNEK PRZEPŁYWÓW PIENIĘŻNYCH</t>
  </si>
  <si>
    <t>n/a</t>
  </si>
  <si>
    <t>31 grudnia 2011</t>
  </si>
  <si>
    <t>Długoterminowe prowizje dla dystrybutorów rozliczane w czasie</t>
  </si>
  <si>
    <t>Inne aktywa długoterminowe</t>
  </si>
  <si>
    <t>Należności z tytułu dostaw i usług oraz pozostałe należności</t>
  </si>
  <si>
    <t xml:space="preserve">Należności z tytułu podatku dochodowego </t>
  </si>
  <si>
    <t>Krótkoterminowe prowizje dla dystrybutorów rozliczane w czasie</t>
  </si>
  <si>
    <t>Pozostałe aktywa obrotowe</t>
  </si>
  <si>
    <t xml:space="preserve">Nadwyżka wartości emisyjnej akcji powyżej ich wartości nominalnej </t>
  </si>
  <si>
    <t>Pozostałe kapitały</t>
  </si>
  <si>
    <t>Zyski zatrzymane</t>
  </si>
  <si>
    <t xml:space="preserve">Zobowiązania z tytułu leasingu finansowego </t>
  </si>
  <si>
    <t xml:space="preserve">Zobowiązania z tytułu odroczonego podatku dochodowego </t>
  </si>
  <si>
    <t>Przychody przyszłych okresów</t>
  </si>
  <si>
    <t>Pasywa razem</t>
  </si>
  <si>
    <t>GRUPA KAPITAŁOWA CYFROWY POLSAT S.A.</t>
  </si>
  <si>
    <r>
      <t xml:space="preserve">Zobowiązania z tytułu obligacji </t>
    </r>
    <r>
      <rPr>
        <i/>
        <sz val="11"/>
        <color theme="1"/>
        <rFont val="Calibri"/>
        <family val="2"/>
        <charset val="238"/>
        <scheme val="minor"/>
      </rPr>
      <t>Senior Notes</t>
    </r>
  </si>
  <si>
    <r>
      <t>Zobowiązania z tytułu obligacji</t>
    </r>
    <r>
      <rPr>
        <i/>
        <sz val="11"/>
        <color theme="1"/>
        <rFont val="Calibri"/>
        <family val="2"/>
        <charset val="238"/>
        <scheme val="minor"/>
      </rPr>
      <t xml:space="preserve"> Senior Notes</t>
    </r>
  </si>
  <si>
    <t>Przychody ze sprzedaży usług, produktów, towarów i materiałów</t>
  </si>
  <si>
    <t>Koszty operacyjne</t>
  </si>
  <si>
    <t>Zysk z udziału w jednostce stowarzyszonej wycenianej metodą praw własności</t>
  </si>
  <si>
    <t>Pozostałe przychody / koszty operacyjne</t>
  </si>
  <si>
    <t>Podstawowy i rozwodniony zysk na jedną akcję w złotych</t>
  </si>
  <si>
    <t>Przychody z reklamy i sponsoringu</t>
  </si>
  <si>
    <t>Przychody od operatorów kablowych i satelitarnych</t>
  </si>
  <si>
    <t>Przychody ze sprzedaży sprzętu</t>
  </si>
  <si>
    <t>Pozostałe przychody ze sprzedaży</t>
  </si>
  <si>
    <t>Koszty produkcji telewizyjnej własnej i zewnętrznej oraz amortyzacja praw sportowych</t>
  </si>
  <si>
    <t>Koszty dystrybucji, marketingu, obsługi i utrzymania klienta</t>
  </si>
  <si>
    <t>Koszty windykacji, utworzenie odpisów aktualizujących wartość należności i koszt spisanych należności</t>
  </si>
  <si>
    <t>Koszt własny sprzedanego sprzętu</t>
  </si>
  <si>
    <t>Inne koszty</t>
  </si>
  <si>
    <t xml:space="preserve">za okres 3 miesięcy zakończony </t>
  </si>
  <si>
    <t>SKONSOLIDOWANY RACHUNEK ZYSKÓW I STRAT</t>
  </si>
  <si>
    <t>(w tys. PLN)</t>
  </si>
  <si>
    <t>SKONSOLIDOWANY BILANS
(w tys. PLN)</t>
  </si>
  <si>
    <t>Sprzedaż do stron trzecich</t>
  </si>
  <si>
    <t>Sprzedaż pomiędzy segmentami</t>
  </si>
  <si>
    <t>Przychody ze sprzedaży</t>
  </si>
  <si>
    <t xml:space="preserve">Nabycie rzeczowych aktywów trwałych, zestawów odbiorczych i innych wartości niematerialnych </t>
  </si>
  <si>
    <t>Zmiana</t>
  </si>
  <si>
    <t>WYŁĄCZENIA I KOREKTY KONSOLIDACYJNE</t>
  </si>
  <si>
    <t>RAZEM</t>
  </si>
  <si>
    <r>
      <t>Wskaźnik odpływu abonentów</t>
    </r>
    <r>
      <rPr>
        <b/>
        <vertAlign val="superscript"/>
        <sz val="11"/>
        <color rgb="FF000000"/>
        <rFont val="Calibri"/>
        <family val="2"/>
        <charset val="238"/>
        <scheme val="minor"/>
      </rPr>
      <t>2</t>
    </r>
    <r>
      <rPr>
        <b/>
        <sz val="11"/>
        <color rgb="FF000000"/>
        <rFont val="Calibri"/>
        <family val="2"/>
        <charset val="238"/>
        <scheme val="minor"/>
      </rPr>
      <t>, z czego:</t>
    </r>
  </si>
  <si>
    <r>
      <rPr>
        <vertAlign val="superscript"/>
        <sz val="9"/>
        <color theme="1"/>
        <rFont val="Calibri"/>
        <family val="2"/>
        <charset val="238"/>
        <scheme val="minor"/>
      </rPr>
      <t xml:space="preserve">2 </t>
    </r>
    <r>
      <rPr>
        <sz val="9"/>
        <color theme="1"/>
        <rFont val="Calibri"/>
        <family val="2"/>
        <charset val="238"/>
        <scheme val="minor"/>
      </rPr>
      <t xml:space="preserve">Wskaźnik odpływu abonentów definiujemy jako stosunek liczby umów rozwiązanych w okresie 12 miesięcy do średniorocznej liczby umów w tym 12 miesięcznym okresie. Liczba rozwiązanych umów jest pomniejszona o liczbę abonentów, którzy zawarli z nami ponownie umowę nie później niż z końcem tego 12 miesięcznego okresu oraz o liczbę abonentów, którzy posiadali więcej niż jedną umowę i dokonali rozwiązania jednej z nich, w zamian zobowiązując się do korzystania z usługi Multiroom. </t>
    </r>
  </si>
  <si>
    <r>
      <rPr>
        <vertAlign val="superscript"/>
        <sz val="9"/>
        <color theme="1"/>
        <rFont val="Calibri"/>
        <family val="2"/>
        <charset val="238"/>
        <scheme val="minor"/>
      </rPr>
      <t>3</t>
    </r>
    <r>
      <rPr>
        <sz val="9"/>
        <color theme="1"/>
        <rFont val="Calibri"/>
        <family val="2"/>
        <charset val="238"/>
        <scheme val="minor"/>
      </rPr>
      <t xml:space="preserve"> ARPU definiujemy jako średni przychód netto na abonenta, któremu świadczyliśmy usługi, obliczany poprzez podzielenie sumy przychodów netto, generowanych przez naszych abonentów na oferowane przez nas usługi płatnej telewizji cyfrowej w danym okresie przez średnią liczbę abonentów, którym świadczyliśmy usługi w danym okresie. </t>
    </r>
  </si>
  <si>
    <t>30 września 2012</t>
  </si>
  <si>
    <t>30 września 2011</t>
  </si>
  <si>
    <t>za okres 9 miesięcy zakończony</t>
  </si>
  <si>
    <t>--</t>
  </si>
  <si>
    <r>
      <rPr>
        <vertAlign val="superscript"/>
        <sz val="9"/>
        <color theme="1"/>
        <rFont val="Calibri"/>
        <family val="2"/>
        <charset val="238"/>
        <scheme val="minor"/>
      </rPr>
      <t>1</t>
    </r>
    <r>
      <rPr>
        <sz val="9"/>
        <color theme="1"/>
        <rFont val="Calibri"/>
        <family val="2"/>
        <charset val="238"/>
        <scheme val="minor"/>
      </rPr>
      <t xml:space="preserve"> NAM, odsetek telewizyjnych gospodarstw domowych, któe mają możliwość odbioru danego kanału; średnia arytmetyczna zasięgów miesięcznych</t>
    </r>
  </si>
  <si>
    <t xml:space="preserve"> -- </t>
  </si>
  <si>
    <r>
      <rPr>
        <vertAlign val="superscript"/>
        <sz val="9"/>
        <color theme="1"/>
        <rFont val="Calibri"/>
        <family val="2"/>
        <charset val="238"/>
        <scheme val="minor"/>
      </rPr>
      <t>6</t>
    </r>
    <r>
      <rPr>
        <sz val="9"/>
        <color theme="1"/>
        <rFont val="Calibri"/>
        <family val="2"/>
        <charset val="238"/>
        <scheme val="minor"/>
      </rPr>
      <t xml:space="preserve"> Dane od lutego 2011 r.  (wcześniej nie monitorowano) do czerwca 2012 r. (przed ujednoliceniem ramówki z Polsat Sport) </t>
    </r>
  </si>
  <si>
    <r>
      <t>Polsat Sport</t>
    </r>
    <r>
      <rPr>
        <vertAlign val="superscript"/>
        <sz val="11"/>
        <color theme="1"/>
        <rFont val="Calibri"/>
        <family val="2"/>
        <charset val="238"/>
        <scheme val="minor"/>
      </rPr>
      <t>7</t>
    </r>
  </si>
  <si>
    <r>
      <rPr>
        <vertAlign val="superscript"/>
        <sz val="9"/>
        <color theme="1"/>
        <rFont val="Calibri"/>
        <family val="2"/>
        <charset val="238"/>
        <scheme val="minor"/>
      </rPr>
      <t>7</t>
    </r>
    <r>
      <rPr>
        <sz val="9"/>
        <color theme="1"/>
        <rFont val="Calibri"/>
        <family val="2"/>
        <charset val="238"/>
        <scheme val="minor"/>
      </rPr>
      <t xml:space="preserve"> Od lipca 2012 r. zasięg łączny z Polsat Sport HD (ujednolicona ramówka z Polsat Sport)</t>
    </r>
  </si>
  <si>
    <t>*Pozycja ta obejmuje także nabycie zestawów odbiorczych w leasingu operacyjnym</t>
  </si>
  <si>
    <t>*</t>
  </si>
  <si>
    <t xml:space="preserve">GRUPA KAPITAŁOWA CYFROWY POLSAT S A </t>
  </si>
  <si>
    <r>
      <t>Średni miesięczny przychód na abonenta</t>
    </r>
    <r>
      <rPr>
        <b/>
        <vertAlign val="superscript"/>
        <sz val="11"/>
        <color rgb="FF000000"/>
        <rFont val="Calibri"/>
        <family val="2"/>
        <charset val="238"/>
        <scheme val="minor"/>
      </rPr>
      <t xml:space="preserve">3,4 </t>
    </r>
    <r>
      <rPr>
        <b/>
        <sz val="11"/>
        <color rgb="FF000000"/>
        <rFont val="Calibri"/>
        <family val="2"/>
        <charset val="238"/>
        <scheme val="minor"/>
      </rPr>
      <t>(ARPU) (PLN), z czego:</t>
    </r>
  </si>
  <si>
    <t>3 miesiące zakończone 30 września</t>
  </si>
  <si>
    <t>9 miesięcy zakończone 30 września</t>
  </si>
  <si>
    <r>
      <t xml:space="preserve">4 </t>
    </r>
    <r>
      <rPr>
        <sz val="9"/>
        <color theme="1"/>
        <rFont val="Calibri"/>
        <family val="2"/>
        <charset val="238"/>
        <scheme val="minor"/>
      </rPr>
      <t>Zgodnie z zapisami MSR 18,  Grupa od początku 2012 roku rozpoznaje niższe przychody z kar umownych od klientów z tytułu rozwiązania umów na podstawie zmiany szacunków księgowych dotyczących rozpoznawania i odzyskiwalności tych przychodów. Niniejsza zmiana szacunków nie ma istotnego przełożenia na wyniki Grupy, ponieważ równocześnie Grupa zakłada odpowiednio niższy odpis aktualizujący wartość należności, powoduje natomiast niewielki spadek wskaźnika ARPU, zachowując jednak jego stabilny trend wzrostowy. W opinii Zarządu, takie podejście precyzyjniej oddaje stan i kondycję biznesu i jest bardziej transparentne dla otoczenia rynkowego.</t>
    </r>
  </si>
  <si>
    <t xml:space="preserve">za okres 9 miesięcy zakończony </t>
  </si>
  <si>
    <t>8,1 p.p.</t>
  </si>
  <si>
    <t>6,0 p.p.</t>
  </si>
  <si>
    <t>Spłata odsetek od Cash Pool</t>
  </si>
  <si>
    <t>5</t>
  </si>
  <si>
    <t>Zysk / (strata) brutto za okres</t>
  </si>
  <si>
    <t>Zysk / (strata) netto za okres</t>
  </si>
  <si>
    <r>
      <t>Zysk / (strata) netto przypadający na a</t>
    </r>
    <r>
      <rPr>
        <sz val="11"/>
        <color rgb="FF000000"/>
        <rFont val="Calibri"/>
        <family val="2"/>
        <charset val="238"/>
        <scheme val="minor"/>
      </rPr>
      <t>kcjonariuszy Jednostki Dominującej</t>
    </r>
  </si>
  <si>
    <t>-0,3 p.p.</t>
  </si>
  <si>
    <t>-0,5 p.p.</t>
  </si>
  <si>
    <t>0,5 p.p.</t>
  </si>
  <si>
    <r>
      <t xml:space="preserve">5 </t>
    </r>
    <r>
      <rPr>
        <sz val="9"/>
        <color theme="1"/>
        <rFont val="Calibri"/>
        <family val="2"/>
        <charset val="238"/>
        <scheme val="minor"/>
      </rPr>
      <t>W tym 139.146 użytkowników naszej usługi MVNO i 5.142 naszych klientów, którzy zakupili usługę telefonii komórkowej Polkomtela w ramach cross promocji.</t>
    </r>
  </si>
</sst>
</file>

<file path=xl/styles.xml><?xml version="1.0" encoding="utf-8"?>
<styleSheet xmlns="http://schemas.openxmlformats.org/spreadsheetml/2006/main">
  <numFmts count="6">
    <numFmt numFmtId="41" formatCode="_-* #,##0\ _z_ł_-;\-* #,##0\ _z_ł_-;_-* &quot;-&quot;\ _z_ł_-;_-@_-"/>
    <numFmt numFmtId="43" formatCode="_-* #,##0.00\ _z_ł_-;\-* #,##0.00\ _z_ł_-;_-* &quot;-&quot;??\ _z_ł_-;_-@_-"/>
    <numFmt numFmtId="164" formatCode="#,##0.0"/>
    <numFmt numFmtId="165" formatCode="0.0"/>
    <numFmt numFmtId="166" formatCode="0.0%"/>
    <numFmt numFmtId="167" formatCode="#\.##0"/>
  </numFmts>
  <fonts count="35">
    <font>
      <sz val="11"/>
      <color theme="1"/>
      <name val="Czcionka tekstu podstawowego"/>
      <family val="2"/>
      <charset val="238"/>
    </font>
    <font>
      <sz val="11"/>
      <color indexed="8"/>
      <name val="Czcionka tekstu podstawowego"/>
      <family val="2"/>
      <charset val="238"/>
    </font>
    <font>
      <b/>
      <sz val="9"/>
      <color indexed="8"/>
      <name val="Calibri"/>
      <family val="2"/>
      <charset val="238"/>
    </font>
    <font>
      <sz val="11"/>
      <color indexed="8"/>
      <name val="Czcionka tekstu podstawowego"/>
      <family val="2"/>
      <charset val="238"/>
    </font>
    <font>
      <b/>
      <sz val="11"/>
      <color indexed="8"/>
      <name val="Calibri"/>
      <family val="2"/>
      <charset val="238"/>
    </font>
    <font>
      <b/>
      <sz val="10"/>
      <color theme="1"/>
      <name val="Arial Narrow"/>
      <family val="2"/>
      <charset val="238"/>
    </font>
    <font>
      <b/>
      <vertAlign val="superscript"/>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11"/>
      <color theme="1"/>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color theme="1"/>
      <name val="Calibri"/>
      <family val="2"/>
      <charset val="238"/>
      <scheme val="minor"/>
    </font>
    <font>
      <vertAlign val="superscript"/>
      <sz val="11"/>
      <color rgb="FF000000"/>
      <name val="Calibri"/>
      <family val="2"/>
      <charset val="238"/>
      <scheme val="minor"/>
    </font>
    <font>
      <b/>
      <vertAlign val="superscript"/>
      <sz val="11"/>
      <name val="Calibri"/>
      <family val="2"/>
      <charset val="238"/>
      <scheme val="minor"/>
    </font>
    <font>
      <sz val="9"/>
      <color rgb="FF4F81BD"/>
      <name val="Calibri"/>
      <family val="2"/>
      <charset val="238"/>
      <scheme val="minor"/>
    </font>
    <font>
      <i/>
      <sz val="11"/>
      <color rgb="FF000000"/>
      <name val="Calibri"/>
      <family val="2"/>
      <charset val="238"/>
      <scheme val="minor"/>
    </font>
    <font>
      <b/>
      <sz val="12"/>
      <color theme="9"/>
      <name val="Calibri"/>
      <family val="2"/>
      <charset val="238"/>
      <scheme val="minor"/>
    </font>
    <font>
      <i/>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b/>
      <sz val="9"/>
      <name val="Arial Narrow"/>
      <family val="2"/>
      <charset val="238"/>
    </font>
    <font>
      <b/>
      <vertAlign val="superscript"/>
      <sz val="11"/>
      <color indexed="8"/>
      <name val="Calibri"/>
      <family val="2"/>
      <charset val="23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solid">
        <fgColor theme="0" tint="-4.9989318521683403E-2"/>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s>
  <borders count="21">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cellStyleXfs>
  <cellXfs count="329">
    <xf numFmtId="0" fontId="0" fillId="0" borderId="0" xfId="0"/>
    <xf numFmtId="0" fontId="5" fillId="0" borderId="0" xfId="0" applyFont="1" applyBorder="1"/>
    <xf numFmtId="0" fontId="7" fillId="0" borderId="0" xfId="0" applyFont="1"/>
    <xf numFmtId="0" fontId="9" fillId="3" borderId="8" xfId="0" applyFont="1" applyFill="1" applyBorder="1" applyAlignment="1">
      <alignment vertical="center" wrapText="1"/>
    </xf>
    <xf numFmtId="0" fontId="10" fillId="3" borderId="6" xfId="0" applyFont="1" applyFill="1" applyBorder="1" applyAlignment="1">
      <alignment vertical="center" wrapText="1"/>
    </xf>
    <xf numFmtId="166" fontId="13" fillId="3" borderId="7" xfId="2" applyNumberFormat="1" applyFont="1" applyFill="1" applyBorder="1" applyAlignment="1">
      <alignment horizontal="right" vertical="center" wrapText="1"/>
    </xf>
    <xf numFmtId="166" fontId="14" fillId="3" borderId="10" xfId="2" applyNumberFormat="1" applyFont="1" applyFill="1" applyBorder="1" applyAlignment="1">
      <alignment horizontal="right" vertical="center" wrapText="1"/>
    </xf>
    <xf numFmtId="0" fontId="9" fillId="3" borderId="11" xfId="0" applyFont="1" applyFill="1" applyBorder="1" applyAlignment="1">
      <alignment vertical="center" wrapText="1"/>
    </xf>
    <xf numFmtId="166" fontId="14" fillId="3" borderId="12" xfId="2" applyNumberFormat="1" applyFont="1" applyFill="1" applyBorder="1" applyAlignment="1">
      <alignment horizontal="right" vertical="center" wrapText="1"/>
    </xf>
    <xf numFmtId="0" fontId="11" fillId="3" borderId="6" xfId="0" applyFont="1" applyFill="1" applyBorder="1" applyAlignment="1">
      <alignment vertical="center" wrapText="1"/>
    </xf>
    <xf numFmtId="166" fontId="13" fillId="3" borderId="12" xfId="2" applyNumberFormat="1" applyFont="1" applyFill="1" applyBorder="1" applyAlignment="1">
      <alignment horizontal="right" vertical="center" wrapText="1"/>
    </xf>
    <xf numFmtId="0" fontId="11" fillId="3" borderId="11" xfId="0" applyFont="1" applyFill="1" applyBorder="1" applyAlignment="1">
      <alignment vertical="center" wrapText="1"/>
    </xf>
    <xf numFmtId="166" fontId="13" fillId="2" borderId="11" xfId="0" applyNumberFormat="1" applyFont="1" applyFill="1" applyBorder="1" applyAlignment="1">
      <alignment horizontal="right" vertical="center" wrapText="1"/>
    </xf>
    <xf numFmtId="166" fontId="13" fillId="3" borderId="4" xfId="0" applyNumberFormat="1" applyFont="1" applyFill="1" applyBorder="1" applyAlignment="1">
      <alignment horizontal="right" vertical="center" wrapText="1"/>
    </xf>
    <xf numFmtId="0" fontId="13" fillId="3" borderId="12" xfId="0" quotePrefix="1" applyFont="1" applyFill="1" applyBorder="1" applyAlignment="1">
      <alignment horizontal="right" vertical="center" wrapText="1"/>
    </xf>
    <xf numFmtId="166" fontId="14" fillId="2" borderId="8" xfId="0" applyNumberFormat="1" applyFont="1" applyFill="1" applyBorder="1" applyAlignment="1">
      <alignment horizontal="right" vertical="center" wrapText="1"/>
    </xf>
    <xf numFmtId="166" fontId="14" fillId="3" borderId="0" xfId="0" applyNumberFormat="1" applyFont="1" applyFill="1" applyBorder="1" applyAlignment="1">
      <alignment horizontal="right" vertical="center" wrapText="1"/>
    </xf>
    <xf numFmtId="0" fontId="14" fillId="3" borderId="10" xfId="0" quotePrefix="1" applyFont="1" applyFill="1" applyBorder="1" applyAlignment="1">
      <alignment horizontal="right" vertical="center" wrapText="1"/>
    </xf>
    <xf numFmtId="166" fontId="14" fillId="2" borderId="11" xfId="0" applyNumberFormat="1" applyFont="1" applyFill="1" applyBorder="1" applyAlignment="1">
      <alignment horizontal="right" vertical="center" wrapText="1"/>
    </xf>
    <xf numFmtId="166" fontId="14" fillId="3" borderId="4" xfId="0" applyNumberFormat="1" applyFont="1" applyFill="1" applyBorder="1" applyAlignment="1">
      <alignment horizontal="right" vertical="center" wrapText="1"/>
    </xf>
    <xf numFmtId="0" fontId="14" fillId="3" borderId="12" xfId="0" applyFont="1" applyFill="1" applyBorder="1" applyAlignment="1">
      <alignment horizontal="right" vertical="center" wrapText="1"/>
    </xf>
    <xf numFmtId="0" fontId="14" fillId="2" borderId="8" xfId="0" applyFont="1" applyFill="1" applyBorder="1" applyAlignment="1">
      <alignment horizontal="right" vertical="center" wrapText="1"/>
    </xf>
    <xf numFmtId="165" fontId="14" fillId="3" borderId="0" xfId="0" applyNumberFormat="1" applyFont="1" applyFill="1" applyBorder="1" applyAlignment="1">
      <alignment horizontal="right" vertical="center" wrapText="1"/>
    </xf>
    <xf numFmtId="0" fontId="14" fillId="2" borderId="11" xfId="0" applyFont="1" applyFill="1" applyBorder="1" applyAlignment="1">
      <alignment horizontal="right" vertical="center" wrapText="1"/>
    </xf>
    <xf numFmtId="0" fontId="14" fillId="3" borderId="4" xfId="0" applyFont="1" applyFill="1" applyBorder="1" applyAlignment="1">
      <alignment horizontal="right" vertical="center" wrapText="1"/>
    </xf>
    <xf numFmtId="0" fontId="11" fillId="4" borderId="3"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9" fillId="0" borderId="0" xfId="0" applyFont="1" applyFill="1" applyBorder="1" applyAlignment="1">
      <alignment vertical="center" wrapText="1"/>
    </xf>
    <xf numFmtId="0" fontId="0" fillId="0" borderId="0" xfId="0" applyBorder="1"/>
    <xf numFmtId="167" fontId="2" fillId="0" borderId="0" xfId="0" applyNumberFormat="1" applyFont="1" applyFill="1" applyBorder="1" applyAlignment="1">
      <alignment vertical="center"/>
    </xf>
    <xf numFmtId="0" fontId="10" fillId="3" borderId="13" xfId="0" applyFont="1" applyFill="1" applyBorder="1" applyAlignment="1">
      <alignment vertical="center" wrapText="1"/>
    </xf>
    <xf numFmtId="0" fontId="11" fillId="3" borderId="8" xfId="0" applyFont="1" applyFill="1" applyBorder="1" applyAlignment="1">
      <alignment vertical="center" wrapText="1"/>
    </xf>
    <xf numFmtId="0" fontId="13" fillId="3" borderId="6" xfId="0" applyFont="1" applyFill="1" applyBorder="1" applyAlignment="1">
      <alignment vertical="center" wrapText="1"/>
    </xf>
    <xf numFmtId="0" fontId="9" fillId="3" borderId="8" xfId="0" applyFont="1" applyFill="1" applyBorder="1" applyAlignment="1">
      <alignment vertical="center"/>
    </xf>
    <xf numFmtId="10" fontId="13" fillId="2" borderId="13" xfId="2" applyNumberFormat="1" applyFont="1" applyFill="1" applyBorder="1" applyAlignment="1">
      <alignment horizontal="right" vertical="center" wrapText="1"/>
    </xf>
    <xf numFmtId="10" fontId="13" fillId="3" borderId="3" xfId="2" applyNumberFormat="1" applyFont="1" applyFill="1" applyBorder="1" applyAlignment="1">
      <alignment horizontal="right" vertical="center" wrapText="1"/>
    </xf>
    <xf numFmtId="10" fontId="13" fillId="3" borderId="9" xfId="2" applyNumberFormat="1" applyFont="1" applyFill="1" applyBorder="1" applyAlignment="1">
      <alignment horizontal="right" vertical="center" wrapText="1"/>
    </xf>
    <xf numFmtId="10" fontId="13" fillId="2" borderId="19" xfId="2" applyNumberFormat="1" applyFont="1" applyFill="1" applyBorder="1" applyAlignment="1">
      <alignment horizontal="right" vertical="center" wrapText="1"/>
    </xf>
    <xf numFmtId="10" fontId="13" fillId="3" borderId="5" xfId="2" applyNumberFormat="1" applyFont="1" applyFill="1" applyBorder="1" applyAlignment="1">
      <alignment horizontal="right" vertical="center" wrapText="1"/>
    </xf>
    <xf numFmtId="10" fontId="13" fillId="3" borderId="17" xfId="2" applyNumberFormat="1" applyFont="1" applyFill="1" applyBorder="1" applyAlignment="1">
      <alignment horizontal="right" vertical="center" wrapText="1"/>
    </xf>
    <xf numFmtId="10" fontId="13" fillId="2" borderId="8" xfId="2" applyNumberFormat="1" applyFont="1" applyFill="1" applyBorder="1" applyAlignment="1">
      <alignment horizontal="right" vertical="center" wrapText="1"/>
    </xf>
    <xf numFmtId="10" fontId="13" fillId="3" borderId="0" xfId="2" applyNumberFormat="1" applyFont="1" applyFill="1" applyBorder="1" applyAlignment="1">
      <alignment horizontal="right" vertical="center" wrapText="1"/>
    </xf>
    <xf numFmtId="10" fontId="13" fillId="3" borderId="10" xfId="2" applyNumberFormat="1" applyFont="1" applyFill="1" applyBorder="1" applyAlignment="1">
      <alignment horizontal="right" vertical="center" wrapText="1"/>
    </xf>
    <xf numFmtId="10" fontId="14" fillId="2" borderId="8" xfId="2" applyNumberFormat="1" applyFont="1" applyFill="1" applyBorder="1" applyAlignment="1">
      <alignment horizontal="right" vertical="center" wrapText="1"/>
    </xf>
    <xf numFmtId="10" fontId="14" fillId="3" borderId="0" xfId="2" applyNumberFormat="1" applyFont="1" applyFill="1" applyBorder="1" applyAlignment="1">
      <alignment horizontal="right" vertical="center" wrapText="1"/>
    </xf>
    <xf numFmtId="10" fontId="14" fillId="3" borderId="10" xfId="2" applyNumberFormat="1" applyFont="1" applyFill="1" applyBorder="1" applyAlignment="1">
      <alignment horizontal="right" vertical="center" wrapText="1"/>
    </xf>
    <xf numFmtId="166" fontId="13" fillId="2" borderId="6" xfId="2" applyNumberFormat="1" applyFont="1" applyFill="1" applyBorder="1" applyAlignment="1">
      <alignment horizontal="right" vertical="center" wrapText="1"/>
    </xf>
    <xf numFmtId="166" fontId="13" fillId="3" borderId="2" xfId="2" applyNumberFormat="1" applyFont="1" applyFill="1" applyBorder="1" applyAlignment="1">
      <alignment horizontal="right" vertical="center" wrapText="1"/>
    </xf>
    <xf numFmtId="0" fontId="9" fillId="3" borderId="13" xfId="0" applyFont="1" applyFill="1" applyBorder="1" applyAlignment="1">
      <alignment vertical="center"/>
    </xf>
    <xf numFmtId="0" fontId="7" fillId="3" borderId="15" xfId="0" applyFont="1" applyFill="1" applyBorder="1" applyAlignment="1"/>
    <xf numFmtId="0" fontId="7" fillId="3" borderId="20" xfId="0" applyFont="1" applyFill="1" applyBorder="1" applyAlignment="1"/>
    <xf numFmtId="0" fontId="7" fillId="3" borderId="16" xfId="0" applyFont="1" applyFill="1" applyBorder="1" applyAlignment="1"/>
    <xf numFmtId="166" fontId="14" fillId="3" borderId="9" xfId="2" applyNumberFormat="1" applyFont="1" applyFill="1" applyBorder="1" applyAlignment="1">
      <alignment vertical="center"/>
    </xf>
    <xf numFmtId="166" fontId="14" fillId="3" borderId="10" xfId="2" applyNumberFormat="1" applyFont="1" applyFill="1" applyBorder="1" applyAlignment="1">
      <alignment vertical="center"/>
    </xf>
    <xf numFmtId="166" fontId="14" fillId="3" borderId="10" xfId="1" applyNumberFormat="1" applyFont="1" applyFill="1" applyBorder="1" applyAlignment="1">
      <alignment vertical="center"/>
    </xf>
    <xf numFmtId="165" fontId="14" fillId="2" borderId="8" xfId="2" applyNumberFormat="1" applyFont="1" applyFill="1" applyBorder="1" applyAlignment="1">
      <alignment horizontal="right" vertical="center" wrapText="1"/>
    </xf>
    <xf numFmtId="165" fontId="14" fillId="3" borderId="0" xfId="2" applyNumberFormat="1" applyFont="1" applyFill="1" applyBorder="1" applyAlignment="1">
      <alignment horizontal="right" vertical="center" wrapText="1"/>
    </xf>
    <xf numFmtId="165" fontId="14" fillId="2" borderId="13" xfId="2" applyNumberFormat="1" applyFont="1" applyFill="1" applyBorder="1" applyAlignment="1">
      <alignment horizontal="right" vertical="center" wrapText="1"/>
    </xf>
    <xf numFmtId="165" fontId="14" fillId="3" borderId="3" xfId="2" applyNumberFormat="1" applyFont="1" applyFill="1" applyBorder="1" applyAlignment="1">
      <alignment horizontal="right" vertical="center" wrapText="1"/>
    </xf>
    <xf numFmtId="165" fontId="14" fillId="2" borderId="11" xfId="2" applyNumberFormat="1" applyFont="1" applyFill="1" applyBorder="1" applyAlignment="1">
      <alignment horizontal="right" vertical="center" wrapText="1"/>
    </xf>
    <xf numFmtId="165" fontId="14" fillId="3" borderId="4" xfId="2" applyNumberFormat="1" applyFont="1" applyFill="1" applyBorder="1" applyAlignment="1">
      <alignment horizontal="right" vertical="center" wrapText="1"/>
    </xf>
    <xf numFmtId="0" fontId="18" fillId="0" borderId="0" xfId="0" applyFont="1" applyFill="1" applyBorder="1" applyAlignment="1"/>
    <xf numFmtId="0" fontId="12" fillId="4" borderId="7" xfId="0" applyFont="1" applyFill="1" applyBorder="1" applyAlignment="1">
      <alignment horizontal="right" vertical="center" wrapText="1"/>
    </xf>
    <xf numFmtId="0" fontId="11" fillId="4" borderId="2" xfId="0" applyFont="1" applyFill="1" applyBorder="1" applyAlignment="1">
      <alignment horizontal="right" vertical="center" wrapText="1"/>
    </xf>
    <xf numFmtId="0" fontId="8" fillId="5" borderId="14" xfId="0" applyFont="1" applyFill="1" applyBorder="1" applyAlignment="1">
      <alignment horizontal="right" vertical="center"/>
    </xf>
    <xf numFmtId="0" fontId="8" fillId="5" borderId="1" xfId="0" applyFont="1" applyFill="1" applyBorder="1" applyAlignment="1">
      <alignment horizontal="right" vertical="center"/>
    </xf>
    <xf numFmtId="0" fontId="8" fillId="5" borderId="18" xfId="0" applyFont="1" applyFill="1" applyBorder="1" applyAlignment="1">
      <alignment horizontal="right" vertical="center"/>
    </xf>
    <xf numFmtId="0" fontId="8" fillId="5" borderId="6" xfId="0" applyFont="1" applyFill="1" applyBorder="1" applyAlignment="1">
      <alignment horizontal="right" vertical="center"/>
    </xf>
    <xf numFmtId="0" fontId="7" fillId="3" borderId="13" xfId="0" applyFont="1" applyFill="1" applyBorder="1" applyAlignment="1">
      <alignment vertical="center"/>
    </xf>
    <xf numFmtId="0" fontId="7" fillId="3" borderId="8" xfId="0" applyFont="1" applyFill="1" applyBorder="1" applyAlignment="1">
      <alignment vertical="center"/>
    </xf>
    <xf numFmtId="0" fontId="11" fillId="3" borderId="13" xfId="0" applyFont="1" applyFill="1" applyBorder="1" applyAlignment="1">
      <alignment vertical="center"/>
    </xf>
    <xf numFmtId="0" fontId="11" fillId="3" borderId="6" xfId="0" applyFont="1" applyFill="1" applyBorder="1" applyAlignment="1">
      <alignment vertical="center"/>
    </xf>
    <xf numFmtId="0" fontId="0" fillId="3" borderId="9" xfId="0" applyFill="1" applyBorder="1" applyAlignment="1">
      <alignment vertical="center"/>
    </xf>
    <xf numFmtId="3" fontId="11" fillId="3" borderId="2" xfId="0" applyNumberFormat="1" applyFont="1" applyFill="1" applyBorder="1" applyAlignment="1">
      <alignment horizontal="right" vertical="center"/>
    </xf>
    <xf numFmtId="3" fontId="10" fillId="3" borderId="3" xfId="0" applyNumberFormat="1" applyFont="1" applyFill="1" applyBorder="1" applyAlignment="1">
      <alignment horizontal="right" vertical="center"/>
    </xf>
    <xf numFmtId="3" fontId="7" fillId="2" borderId="8" xfId="0" applyNumberFormat="1" applyFont="1" applyFill="1" applyBorder="1" applyAlignment="1">
      <alignment horizontal="right" vertical="center"/>
    </xf>
    <xf numFmtId="3" fontId="7" fillId="3" borderId="0" xfId="0" applyNumberFormat="1" applyFont="1" applyFill="1" applyBorder="1" applyAlignment="1">
      <alignment horizontal="right" vertical="center"/>
    </xf>
    <xf numFmtId="3" fontId="9" fillId="3" borderId="0" xfId="0" applyNumberFormat="1" applyFont="1" applyFill="1" applyBorder="1" applyAlignment="1">
      <alignment horizontal="right" vertical="center"/>
    </xf>
    <xf numFmtId="3" fontId="9" fillId="3" borderId="3" xfId="0" applyNumberFormat="1" applyFont="1" applyFill="1" applyBorder="1" applyAlignment="1">
      <alignment horizontal="right" vertical="center"/>
    </xf>
    <xf numFmtId="3" fontId="10" fillId="3" borderId="2" xfId="0" applyNumberFormat="1" applyFont="1" applyFill="1" applyBorder="1" applyAlignment="1">
      <alignment horizontal="right" vertical="center"/>
    </xf>
    <xf numFmtId="166" fontId="10" fillId="3" borderId="9" xfId="2" applyNumberFormat="1" applyFont="1" applyFill="1" applyBorder="1" applyAlignment="1">
      <alignment vertical="center"/>
    </xf>
    <xf numFmtId="166" fontId="10" fillId="3" borderId="7" xfId="2" applyNumberFormat="1" applyFont="1" applyFill="1" applyBorder="1" applyAlignment="1">
      <alignment vertical="center"/>
    </xf>
    <xf numFmtId="166" fontId="7" fillId="3" borderId="10" xfId="2" applyNumberFormat="1" applyFont="1" applyFill="1" applyBorder="1" applyAlignment="1">
      <alignment vertical="center"/>
    </xf>
    <xf numFmtId="166" fontId="9" fillId="3" borderId="9" xfId="2" applyNumberFormat="1" applyFont="1" applyFill="1" applyBorder="1" applyAlignment="1">
      <alignment horizontal="right" vertical="center"/>
    </xf>
    <xf numFmtId="166" fontId="9" fillId="3" borderId="10" xfId="2" applyNumberFormat="1" applyFont="1" applyFill="1" applyBorder="1" applyAlignment="1">
      <alignment horizontal="right" vertical="center"/>
    </xf>
    <xf numFmtId="166" fontId="10" fillId="3" borderId="10" xfId="2" applyNumberFormat="1" applyFont="1" applyFill="1" applyBorder="1" applyAlignment="1">
      <alignment vertical="center"/>
    </xf>
    <xf numFmtId="166" fontId="7" fillId="3" borderId="10" xfId="2" applyNumberFormat="1" applyFont="1" applyFill="1" applyBorder="1" applyAlignment="1">
      <alignment horizontal="right" vertical="center"/>
    </xf>
    <xf numFmtId="3" fontId="13" fillId="2" borderId="6" xfId="0" applyNumberFormat="1" applyFont="1" applyFill="1" applyBorder="1" applyAlignment="1">
      <alignment horizontal="right" vertical="center" wrapText="1"/>
    </xf>
    <xf numFmtId="3" fontId="13" fillId="3" borderId="2" xfId="0" applyNumberFormat="1" applyFont="1" applyFill="1" applyBorder="1" applyAlignment="1">
      <alignment horizontal="right" vertical="center" wrapText="1"/>
    </xf>
    <xf numFmtId="3" fontId="14" fillId="2" borderId="8" xfId="0" applyNumberFormat="1" applyFont="1" applyFill="1" applyBorder="1" applyAlignment="1">
      <alignment horizontal="right" vertical="center" wrapText="1"/>
    </xf>
    <xf numFmtId="3" fontId="14" fillId="3" borderId="0" xfId="0" applyNumberFormat="1" applyFont="1" applyFill="1" applyBorder="1" applyAlignment="1">
      <alignment horizontal="right" vertical="center" wrapText="1"/>
    </xf>
    <xf numFmtId="3" fontId="14" fillId="2" borderId="11" xfId="0" applyNumberFormat="1" applyFont="1" applyFill="1" applyBorder="1" applyAlignment="1">
      <alignment horizontal="right" vertical="center" wrapText="1"/>
    </xf>
    <xf numFmtId="3" fontId="14" fillId="3" borderId="4" xfId="0" applyNumberFormat="1" applyFont="1" applyFill="1" applyBorder="1" applyAlignment="1">
      <alignment horizontal="right" vertical="center" wrapText="1"/>
    </xf>
    <xf numFmtId="3" fontId="13" fillId="3" borderId="4" xfId="0" applyNumberFormat="1" applyFont="1" applyFill="1" applyBorder="1" applyAlignment="1">
      <alignment horizontal="right" vertical="center" wrapText="1"/>
    </xf>
    <xf numFmtId="3" fontId="4" fillId="2" borderId="6" xfId="0" applyNumberFormat="1" applyFont="1" applyFill="1" applyBorder="1" applyAlignment="1">
      <alignment vertical="center"/>
    </xf>
    <xf numFmtId="3" fontId="4" fillId="0" borderId="2" xfId="0" applyNumberFormat="1" applyFont="1" applyFill="1" applyBorder="1" applyAlignment="1">
      <alignment vertical="center"/>
    </xf>
    <xf numFmtId="0" fontId="7" fillId="0" borderId="0" xfId="0" applyFont="1" applyAlignment="1">
      <alignment vertical="center"/>
    </xf>
    <xf numFmtId="3" fontId="7" fillId="2" borderId="0" xfId="0" applyNumberFormat="1" applyFont="1" applyFill="1" applyBorder="1" applyAlignment="1">
      <alignment horizontal="right" vertical="center"/>
    </xf>
    <xf numFmtId="3" fontId="10" fillId="2" borderId="2" xfId="0" applyNumberFormat="1" applyFont="1" applyFill="1" applyBorder="1" applyAlignment="1">
      <alignment horizontal="right" vertical="center"/>
    </xf>
    <xf numFmtId="0" fontId="10" fillId="8" borderId="6" xfId="0" applyFont="1" applyFill="1" applyBorder="1" applyAlignment="1">
      <alignment vertical="center"/>
    </xf>
    <xf numFmtId="3" fontId="10" fillId="9" borderId="2" xfId="0" applyNumberFormat="1" applyFont="1" applyFill="1" applyBorder="1" applyAlignment="1">
      <alignment horizontal="right" vertical="center"/>
    </xf>
    <xf numFmtId="3" fontId="10" fillId="8" borderId="2" xfId="0" applyNumberFormat="1" applyFont="1" applyFill="1" applyBorder="1" applyAlignment="1">
      <alignment horizontal="right" vertical="center"/>
    </xf>
    <xf numFmtId="0" fontId="10" fillId="10" borderId="6" xfId="0" applyFont="1" applyFill="1" applyBorder="1" applyAlignment="1">
      <alignment vertical="center"/>
    </xf>
    <xf numFmtId="3" fontId="10" fillId="10" borderId="2" xfId="0" applyNumberFormat="1" applyFont="1" applyFill="1" applyBorder="1" applyAlignment="1">
      <alignment horizontal="right" vertical="center"/>
    </xf>
    <xf numFmtId="0" fontId="10" fillId="3" borderId="13" xfId="0" applyFont="1" applyFill="1" applyBorder="1" applyAlignment="1">
      <alignment vertical="center"/>
    </xf>
    <xf numFmtId="3" fontId="7" fillId="2" borderId="4" xfId="0" applyNumberFormat="1" applyFont="1" applyFill="1" applyBorder="1" applyAlignment="1">
      <alignment horizontal="right" vertical="center"/>
    </xf>
    <xf numFmtId="0" fontId="25" fillId="0" borderId="0" xfId="0" applyFont="1" applyAlignment="1">
      <alignment vertical="center"/>
    </xf>
    <xf numFmtId="0" fontId="0" fillId="3" borderId="0" xfId="0" applyFill="1"/>
    <xf numFmtId="0" fontId="25" fillId="3" borderId="0" xfId="0" applyFont="1" applyFill="1" applyAlignment="1">
      <alignment vertical="center"/>
    </xf>
    <xf numFmtId="0" fontId="7" fillId="3" borderId="11" xfId="0" applyFont="1" applyFill="1" applyBorder="1" applyAlignment="1">
      <alignment vertical="center"/>
    </xf>
    <xf numFmtId="0" fontId="10" fillId="3" borderId="11" xfId="0" applyFont="1" applyFill="1" applyBorder="1" applyAlignment="1">
      <alignment vertical="center"/>
    </xf>
    <xf numFmtId="0" fontId="7" fillId="3" borderId="8" xfId="0" applyFont="1" applyFill="1" applyBorder="1" applyAlignment="1">
      <alignment vertical="center" wrapText="1"/>
    </xf>
    <xf numFmtId="3" fontId="7" fillId="3" borderId="4" xfId="0" applyNumberFormat="1" applyFont="1" applyFill="1" applyBorder="1" applyAlignment="1">
      <alignment horizontal="right" vertical="center"/>
    </xf>
    <xf numFmtId="166" fontId="10" fillId="8" borderId="7" xfId="2" applyNumberFormat="1" applyFont="1" applyFill="1" applyBorder="1" applyAlignment="1">
      <alignment vertical="center"/>
    </xf>
    <xf numFmtId="166" fontId="10" fillId="10" borderId="7" xfId="2" applyNumberFormat="1" applyFont="1" applyFill="1" applyBorder="1" applyAlignment="1">
      <alignment vertical="center"/>
    </xf>
    <xf numFmtId="0" fontId="8" fillId="5" borderId="2" xfId="0" applyFont="1" applyFill="1" applyBorder="1" applyAlignment="1">
      <alignment horizontal="right" vertical="center"/>
    </xf>
    <xf numFmtId="3" fontId="10" fillId="2" borderId="3" xfId="0" applyNumberFormat="1" applyFont="1" applyFill="1" applyBorder="1" applyAlignment="1">
      <alignment horizontal="right" vertical="center"/>
    </xf>
    <xf numFmtId="3" fontId="11" fillId="2" borderId="2" xfId="0" applyNumberFormat="1" applyFont="1" applyFill="1" applyBorder="1" applyAlignment="1">
      <alignment horizontal="right" vertical="center"/>
    </xf>
    <xf numFmtId="3" fontId="9" fillId="2" borderId="0" xfId="0" applyNumberFormat="1" applyFont="1" applyFill="1" applyBorder="1" applyAlignment="1">
      <alignment horizontal="right" vertical="center"/>
    </xf>
    <xf numFmtId="0" fontId="8" fillId="5" borderId="4" xfId="0" applyFont="1" applyFill="1" applyBorder="1" applyAlignment="1">
      <alignment horizontal="right" vertical="center"/>
    </xf>
    <xf numFmtId="0" fontId="11" fillId="4" borderId="4" xfId="0" applyFont="1" applyFill="1" applyBorder="1" applyAlignment="1">
      <alignment horizontal="right" vertical="center" wrapText="1"/>
    </xf>
    <xf numFmtId="0" fontId="12" fillId="4" borderId="12" xfId="0" applyFont="1" applyFill="1" applyBorder="1" applyAlignment="1">
      <alignment horizontal="right" vertical="center" wrapText="1"/>
    </xf>
    <xf numFmtId="0" fontId="8" fillId="5" borderId="11" xfId="0"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3" borderId="3" xfId="0" applyNumberFormat="1" applyFont="1" applyFill="1" applyBorder="1" applyAlignment="1">
      <alignment horizontal="right" vertical="center"/>
    </xf>
    <xf numFmtId="166" fontId="7" fillId="3" borderId="9" xfId="2" applyNumberFormat="1" applyFont="1" applyFill="1" applyBorder="1" applyAlignment="1">
      <alignment vertical="center"/>
    </xf>
    <xf numFmtId="0" fontId="9" fillId="3" borderId="11" xfId="0" applyFont="1" applyFill="1" applyBorder="1" applyAlignment="1">
      <alignment vertical="center"/>
    </xf>
    <xf numFmtId="166" fontId="7" fillId="3" borderId="12" xfId="2" applyNumberFormat="1" applyFont="1" applyFill="1" applyBorder="1" applyAlignment="1">
      <alignment vertical="center"/>
    </xf>
    <xf numFmtId="3" fontId="9" fillId="2" borderId="3" xfId="0" applyNumberFormat="1" applyFont="1" applyFill="1" applyBorder="1" applyAlignment="1">
      <alignment horizontal="right" vertical="center"/>
    </xf>
    <xf numFmtId="3" fontId="9" fillId="2" borderId="4" xfId="0" applyNumberFormat="1" applyFont="1" applyFill="1" applyBorder="1" applyAlignment="1">
      <alignment horizontal="right" vertical="center"/>
    </xf>
    <xf numFmtId="3" fontId="9" fillId="3" borderId="4" xfId="0" applyNumberFormat="1" applyFont="1" applyFill="1" applyBorder="1" applyAlignment="1">
      <alignment horizontal="right" vertical="center"/>
    </xf>
    <xf numFmtId="166" fontId="9" fillId="3" borderId="12" xfId="2" applyNumberFormat="1" applyFont="1" applyFill="1" applyBorder="1" applyAlignment="1">
      <alignment horizontal="right" vertical="center"/>
    </xf>
    <xf numFmtId="0" fontId="11" fillId="11" borderId="6" xfId="0" applyFont="1" applyFill="1" applyBorder="1" applyAlignment="1">
      <alignment vertical="center"/>
    </xf>
    <xf numFmtId="3" fontId="11" fillId="9" borderId="2" xfId="0" applyNumberFormat="1" applyFont="1" applyFill="1" applyBorder="1" applyAlignment="1">
      <alignment horizontal="right" vertical="center"/>
    </xf>
    <xf numFmtId="3" fontId="11" fillId="11" borderId="2" xfId="0" applyNumberFormat="1" applyFont="1" applyFill="1" applyBorder="1" applyAlignment="1">
      <alignment horizontal="right" vertical="center"/>
    </xf>
    <xf numFmtId="166" fontId="10" fillId="11" borderId="7" xfId="2" applyNumberFormat="1" applyFont="1" applyFill="1" applyBorder="1" applyAlignment="1">
      <alignment vertical="center"/>
    </xf>
    <xf numFmtId="0" fontId="10" fillId="8" borderId="6" xfId="0" applyFont="1" applyFill="1" applyBorder="1" applyAlignment="1">
      <alignment vertical="center" wrapText="1"/>
    </xf>
    <xf numFmtId="3" fontId="11" fillId="9" borderId="2" xfId="0" applyNumberFormat="1" applyFont="1" applyFill="1" applyBorder="1" applyAlignment="1">
      <alignment vertical="center" wrapText="1"/>
    </xf>
    <xf numFmtId="3" fontId="11" fillId="8" borderId="2" xfId="0" applyNumberFormat="1" applyFont="1" applyFill="1" applyBorder="1" applyAlignment="1">
      <alignment vertical="center" wrapText="1"/>
    </xf>
    <xf numFmtId="166" fontId="11" fillId="8" borderId="2" xfId="2" applyNumberFormat="1" applyFont="1" applyFill="1" applyBorder="1" applyAlignment="1">
      <alignment vertical="center" wrapText="1"/>
    </xf>
    <xf numFmtId="3" fontId="10" fillId="9" borderId="6" xfId="0" applyNumberFormat="1" applyFont="1" applyFill="1" applyBorder="1" applyAlignment="1">
      <alignment vertical="center" wrapText="1"/>
    </xf>
    <xf numFmtId="3" fontId="10" fillId="8" borderId="2" xfId="0" applyNumberFormat="1" applyFont="1" applyFill="1" applyBorder="1" applyAlignment="1">
      <alignment horizontal="right" vertical="center" wrapText="1"/>
    </xf>
    <xf numFmtId="3" fontId="7" fillId="2" borderId="0" xfId="0" applyNumberFormat="1" applyFont="1" applyFill="1" applyBorder="1" applyAlignment="1">
      <alignment horizontal="right" vertical="center" wrapText="1"/>
    </xf>
    <xf numFmtId="3" fontId="7" fillId="3" borderId="0" xfId="0" applyNumberFormat="1" applyFont="1" applyFill="1" applyBorder="1" applyAlignment="1">
      <alignment horizontal="right" vertical="center" wrapText="1"/>
    </xf>
    <xf numFmtId="166" fontId="7" fillId="3" borderId="0" xfId="2" applyNumberFormat="1" applyFont="1" applyFill="1" applyBorder="1" applyAlignment="1">
      <alignment horizontal="right" vertical="center" wrapText="1"/>
    </xf>
    <xf numFmtId="3" fontId="10" fillId="11" borderId="2" xfId="0" applyNumberFormat="1" applyFont="1" applyFill="1" applyBorder="1" applyAlignment="1">
      <alignment horizontal="right" vertical="center" wrapText="1"/>
    </xf>
    <xf numFmtId="3" fontId="11" fillId="2" borderId="6" xfId="0" applyNumberFormat="1" applyFont="1" applyFill="1" applyBorder="1" applyAlignment="1">
      <alignment vertical="center" wrapText="1"/>
    </xf>
    <xf numFmtId="3" fontId="10" fillId="3" borderId="0" xfId="0" applyNumberFormat="1" applyFont="1" applyFill="1" applyBorder="1" applyAlignment="1">
      <alignment horizontal="right" vertical="center" wrapText="1"/>
    </xf>
    <xf numFmtId="166" fontId="7" fillId="3" borderId="0" xfId="2" applyNumberFormat="1" applyFont="1" applyFill="1" applyBorder="1" applyAlignment="1">
      <alignment vertical="center" wrapText="1"/>
    </xf>
    <xf numFmtId="3" fontId="7" fillId="2" borderId="8" xfId="0" applyNumberFormat="1" applyFont="1" applyFill="1" applyBorder="1" applyAlignment="1">
      <alignment vertical="center" wrapText="1"/>
    </xf>
    <xf numFmtId="3" fontId="7" fillId="2" borderId="0" xfId="0" applyNumberFormat="1" applyFont="1" applyFill="1" applyBorder="1" applyAlignment="1">
      <alignment vertical="center" wrapText="1"/>
    </xf>
    <xf numFmtId="3" fontId="7" fillId="3" borderId="0" xfId="0" applyNumberFormat="1" applyFont="1" applyFill="1" applyBorder="1" applyAlignment="1">
      <alignment vertical="center" wrapText="1"/>
    </xf>
    <xf numFmtId="0" fontId="10" fillId="6" borderId="6" xfId="0" applyFont="1" applyFill="1" applyBorder="1" applyAlignment="1">
      <alignment vertical="center" wrapText="1"/>
    </xf>
    <xf numFmtId="166" fontId="11" fillId="6" borderId="2" xfId="2" applyNumberFormat="1" applyFont="1" applyFill="1" applyBorder="1" applyAlignment="1">
      <alignment vertical="center" wrapText="1"/>
    </xf>
    <xf numFmtId="166" fontId="10" fillId="6" borderId="7" xfId="2" applyNumberFormat="1" applyFont="1" applyFill="1" applyBorder="1" applyAlignment="1">
      <alignment vertical="center"/>
    </xf>
    <xf numFmtId="4" fontId="11" fillId="6" borderId="2" xfId="0" applyNumberFormat="1" applyFont="1" applyFill="1" applyBorder="1" applyAlignment="1">
      <alignment vertical="center" wrapText="1"/>
    </xf>
    <xf numFmtId="4" fontId="10" fillId="6" borderId="2" xfId="0" applyNumberFormat="1" applyFont="1" applyFill="1" applyBorder="1" applyAlignment="1">
      <alignment horizontal="right" vertical="center" wrapText="1"/>
    </xf>
    <xf numFmtId="0" fontId="10" fillId="0" borderId="6" xfId="0" applyFont="1" applyBorder="1" applyAlignment="1">
      <alignment vertical="center" wrapText="1"/>
    </xf>
    <xf numFmtId="0" fontId="11" fillId="3" borderId="13" xfId="0" applyFont="1" applyFill="1" applyBorder="1" applyAlignment="1">
      <alignment vertical="center" wrapText="1"/>
    </xf>
    <xf numFmtId="4" fontId="11" fillId="7" borderId="2" xfId="0" applyNumberFormat="1" applyFont="1" applyFill="1" applyBorder="1" applyAlignment="1">
      <alignment vertical="center" wrapText="1"/>
    </xf>
    <xf numFmtId="4" fontId="10" fillId="7" borderId="6" xfId="0" applyNumberFormat="1" applyFont="1" applyFill="1" applyBorder="1" applyAlignment="1">
      <alignment vertical="center" wrapText="1"/>
    </xf>
    <xf numFmtId="0" fontId="0" fillId="3" borderId="13" xfId="0" applyFill="1" applyBorder="1" applyAlignment="1">
      <alignment vertical="center"/>
    </xf>
    <xf numFmtId="0" fontId="0" fillId="3" borderId="3" xfId="0" applyFill="1" applyBorder="1" applyAlignment="1">
      <alignment vertical="center"/>
    </xf>
    <xf numFmtId="9" fontId="10" fillId="3" borderId="3" xfId="2" applyFont="1" applyFill="1" applyBorder="1" applyAlignment="1">
      <alignment vertical="center"/>
    </xf>
    <xf numFmtId="0" fontId="0" fillId="2" borderId="3" xfId="0" applyFill="1" applyBorder="1" applyAlignment="1">
      <alignment vertical="center"/>
    </xf>
    <xf numFmtId="0" fontId="0" fillId="2" borderId="13" xfId="0" applyFill="1" applyBorder="1" applyAlignment="1">
      <alignment vertical="center"/>
    </xf>
    <xf numFmtId="0" fontId="8" fillId="11" borderId="13" xfId="0" applyFont="1" applyFill="1" applyBorder="1" applyAlignment="1">
      <alignment vertical="center"/>
    </xf>
    <xf numFmtId="3" fontId="10" fillId="9" borderId="3" xfId="0" applyNumberFormat="1" applyFont="1" applyFill="1" applyBorder="1" applyAlignment="1">
      <alignment vertical="center"/>
    </xf>
    <xf numFmtId="3" fontId="10" fillId="11" borderId="3" xfId="0" applyNumberFormat="1" applyFont="1" applyFill="1" applyBorder="1" applyAlignment="1">
      <alignment vertical="center"/>
    </xf>
    <xf numFmtId="166" fontId="10" fillId="11" borderId="3" xfId="2" applyNumberFormat="1" applyFont="1" applyFill="1" applyBorder="1" applyAlignment="1">
      <alignment vertical="center"/>
    </xf>
    <xf numFmtId="3" fontId="10" fillId="9" borderId="13" xfId="0" applyNumberFormat="1" applyFont="1" applyFill="1" applyBorder="1" applyAlignment="1">
      <alignment vertical="center"/>
    </xf>
    <xf numFmtId="166" fontId="10" fillId="11" borderId="9" xfId="2" applyNumberFormat="1" applyFont="1" applyFill="1" applyBorder="1" applyAlignment="1">
      <alignment vertical="center"/>
    </xf>
    <xf numFmtId="0" fontId="8" fillId="11" borderId="11" xfId="0" applyFont="1" applyFill="1" applyBorder="1" applyAlignment="1">
      <alignment vertical="center"/>
    </xf>
    <xf numFmtId="166" fontId="10" fillId="9" borderId="4" xfId="2" applyNumberFormat="1" applyFont="1" applyFill="1" applyBorder="1" applyAlignment="1">
      <alignment vertical="center"/>
    </xf>
    <xf numFmtId="166" fontId="10" fillId="11" borderId="4" xfId="2" applyNumberFormat="1" applyFont="1" applyFill="1" applyBorder="1" applyAlignment="1">
      <alignment vertical="center"/>
    </xf>
    <xf numFmtId="164" fontId="10" fillId="11" borderId="4" xfId="2" applyNumberFormat="1" applyFont="1" applyFill="1" applyBorder="1" applyAlignment="1">
      <alignment horizontal="right" vertical="center"/>
    </xf>
    <xf numFmtId="166" fontId="10" fillId="9" borderId="11" xfId="2" applyNumberFormat="1" applyFont="1" applyFill="1" applyBorder="1" applyAlignment="1">
      <alignment vertical="center"/>
    </xf>
    <xf numFmtId="165" fontId="10" fillId="11" borderId="12" xfId="0" applyNumberFormat="1" applyFont="1" applyFill="1" applyBorder="1" applyAlignment="1">
      <alignment horizontal="right" vertical="center"/>
    </xf>
    <xf numFmtId="3" fontId="27" fillId="0" borderId="0" xfId="0" applyNumberFormat="1" applyFont="1" applyAlignment="1">
      <alignment horizontal="right"/>
    </xf>
    <xf numFmtId="0" fontId="27" fillId="0" borderId="0" xfId="0" applyFont="1" applyAlignment="1">
      <alignment horizontal="right"/>
    </xf>
    <xf numFmtId="3" fontId="28" fillId="0" borderId="0" xfId="0" applyNumberFormat="1" applyFont="1" applyBorder="1" applyAlignment="1">
      <alignment horizontal="right"/>
    </xf>
    <xf numFmtId="3" fontId="27" fillId="0" borderId="0" xfId="0" applyNumberFormat="1" applyFont="1" applyBorder="1" applyAlignment="1">
      <alignment horizontal="right"/>
    </xf>
    <xf numFmtId="0" fontId="0" fillId="0" borderId="0" xfId="0" applyAlignment="1">
      <alignment vertical="center"/>
    </xf>
    <xf numFmtId="3" fontId="7" fillId="2" borderId="8" xfId="0" applyNumberFormat="1" applyFont="1" applyFill="1" applyBorder="1" applyAlignment="1">
      <alignment horizontal="right" vertical="center" wrapText="1"/>
    </xf>
    <xf numFmtId="3" fontId="10" fillId="2" borderId="8" xfId="0" applyNumberFormat="1" applyFont="1" applyFill="1" applyBorder="1" applyAlignment="1">
      <alignment horizontal="right" vertical="center"/>
    </xf>
    <xf numFmtId="3" fontId="7" fillId="2" borderId="11" xfId="0" applyNumberFormat="1" applyFont="1" applyFill="1" applyBorder="1" applyAlignment="1">
      <alignment horizontal="right" vertical="center"/>
    </xf>
    <xf numFmtId="3" fontId="7" fillId="2" borderId="11" xfId="0" applyNumberFormat="1" applyFont="1" applyFill="1" applyBorder="1" applyAlignment="1">
      <alignment horizontal="right" vertical="center" wrapText="1"/>
    </xf>
    <xf numFmtId="0" fontId="7" fillId="3" borderId="15" xfId="0" applyFont="1" applyFill="1" applyBorder="1" applyAlignment="1">
      <alignment vertical="center"/>
    </xf>
    <xf numFmtId="0" fontId="7" fillId="3" borderId="20" xfId="0" applyFont="1" applyFill="1" applyBorder="1" applyAlignment="1">
      <alignment vertical="center"/>
    </xf>
    <xf numFmtId="0" fontId="7" fillId="3" borderId="15" xfId="0" applyFont="1" applyFill="1" applyBorder="1" applyAlignment="1">
      <alignment vertical="center" wrapText="1"/>
    </xf>
    <xf numFmtId="0" fontId="7" fillId="3" borderId="20" xfId="0" applyFont="1" applyFill="1" applyBorder="1" applyAlignment="1">
      <alignment vertical="center" wrapText="1"/>
    </xf>
    <xf numFmtId="0" fontId="10" fillId="3" borderId="20" xfId="0" applyFont="1" applyFill="1" applyBorder="1" applyAlignment="1">
      <alignment vertical="center" wrapText="1"/>
    </xf>
    <xf numFmtId="0" fontId="7" fillId="3" borderId="16" xfId="0" applyFont="1" applyFill="1" applyBorder="1" applyAlignment="1">
      <alignment vertical="center" wrapText="1"/>
    </xf>
    <xf numFmtId="3" fontId="7" fillId="3" borderId="10" xfId="0" applyNumberFormat="1" applyFont="1" applyFill="1" applyBorder="1" applyAlignment="1">
      <alignment horizontal="right" vertical="center"/>
    </xf>
    <xf numFmtId="3" fontId="10" fillId="3" borderId="0" xfId="0" applyNumberFormat="1" applyFont="1" applyFill="1" applyBorder="1" applyAlignment="1">
      <alignment horizontal="right" vertical="center"/>
    </xf>
    <xf numFmtId="3" fontId="7" fillId="3" borderId="12" xfId="0" applyNumberFormat="1" applyFont="1" applyFill="1" applyBorder="1" applyAlignment="1">
      <alignment horizontal="right" vertical="center"/>
    </xf>
    <xf numFmtId="3" fontId="7" fillId="3" borderId="10" xfId="0" applyNumberFormat="1" applyFont="1" applyFill="1" applyBorder="1" applyAlignment="1">
      <alignment horizontal="right" vertical="center" wrapText="1"/>
    </xf>
    <xf numFmtId="3" fontId="7" fillId="3" borderId="4" xfId="0" applyNumberFormat="1" applyFont="1" applyFill="1" applyBorder="1" applyAlignment="1">
      <alignment horizontal="right" vertical="center" wrapText="1"/>
    </xf>
    <xf numFmtId="3" fontId="7" fillId="3" borderId="12" xfId="0" applyNumberFormat="1" applyFont="1" applyFill="1" applyBorder="1" applyAlignment="1">
      <alignment horizontal="right" vertical="center" wrapText="1"/>
    </xf>
    <xf numFmtId="3" fontId="10" fillId="3" borderId="10" xfId="0" applyNumberFormat="1" applyFont="1" applyFill="1" applyBorder="1" applyAlignment="1">
      <alignment horizontal="right" vertical="center"/>
    </xf>
    <xf numFmtId="3" fontId="10" fillId="3" borderId="10" xfId="0" applyNumberFormat="1" applyFont="1" applyFill="1" applyBorder="1" applyAlignment="1">
      <alignment horizontal="right" vertical="center" wrapText="1"/>
    </xf>
    <xf numFmtId="0" fontId="0" fillId="3" borderId="0" xfId="0" applyFill="1" applyAlignment="1">
      <alignment vertical="center"/>
    </xf>
    <xf numFmtId="0" fontId="27" fillId="0" borderId="0" xfId="0" applyFont="1" applyAlignment="1">
      <alignment vertical="center"/>
    </xf>
    <xf numFmtId="0" fontId="29" fillId="0" borderId="0" xfId="0" applyFont="1" applyAlignment="1">
      <alignment vertical="center"/>
    </xf>
    <xf numFmtId="0" fontId="30" fillId="5" borderId="11" xfId="0" applyFont="1" applyFill="1" applyBorder="1" applyAlignment="1">
      <alignment horizontal="right" vertical="center"/>
    </xf>
    <xf numFmtId="0" fontId="31" fillId="4" borderId="4" xfId="0" applyFont="1" applyFill="1" applyBorder="1" applyAlignment="1">
      <alignment horizontal="right" vertical="center" wrapText="1"/>
    </xf>
    <xf numFmtId="0" fontId="32" fillId="4" borderId="12" xfId="0" applyFont="1" applyFill="1" applyBorder="1" applyAlignment="1">
      <alignment horizontal="right" vertical="center" wrapText="1"/>
    </xf>
    <xf numFmtId="41" fontId="7" fillId="2" borderId="8" xfId="0" applyNumberFormat="1" applyFont="1" applyFill="1" applyBorder="1" applyAlignment="1">
      <alignment horizontal="right" vertical="center" wrapText="1"/>
    </xf>
    <xf numFmtId="41" fontId="7" fillId="3" borderId="0" xfId="0" applyNumberFormat="1" applyFont="1" applyFill="1" applyBorder="1" applyAlignment="1">
      <alignment horizontal="right" vertical="center" wrapText="1"/>
    </xf>
    <xf numFmtId="41" fontId="7" fillId="3" borderId="10" xfId="0" applyNumberFormat="1" applyFont="1" applyFill="1" applyBorder="1" applyAlignment="1">
      <alignment horizontal="right" vertical="center" wrapText="1"/>
    </xf>
    <xf numFmtId="0" fontId="10" fillId="3" borderId="0" xfId="0" applyFont="1" applyFill="1" applyBorder="1" applyAlignment="1">
      <alignment vertical="center"/>
    </xf>
    <xf numFmtId="0" fontId="11" fillId="3" borderId="0" xfId="0" applyFont="1" applyFill="1" applyBorder="1" applyAlignment="1">
      <alignment horizontal="right" vertical="center" wrapText="1"/>
    </xf>
    <xf numFmtId="0" fontId="12" fillId="3" borderId="0" xfId="0" applyFont="1" applyFill="1" applyBorder="1" applyAlignment="1">
      <alignment horizontal="right" vertical="center" wrapText="1"/>
    </xf>
    <xf numFmtId="0" fontId="8" fillId="6" borderId="0" xfId="0" applyFont="1" applyFill="1" applyBorder="1" applyAlignment="1">
      <alignment horizontal="right" vertical="center"/>
    </xf>
    <xf numFmtId="0" fontId="7" fillId="3" borderId="0" xfId="0" applyFont="1" applyFill="1" applyBorder="1" applyAlignment="1">
      <alignment vertical="center"/>
    </xf>
    <xf numFmtId="0" fontId="7" fillId="3" borderId="0" xfId="0" applyFont="1" applyFill="1" applyAlignment="1">
      <alignment vertical="center"/>
    </xf>
    <xf numFmtId="0" fontId="30" fillId="5" borderId="6" xfId="0" applyFont="1" applyFill="1" applyBorder="1" applyAlignment="1">
      <alignment horizontal="right" vertical="center"/>
    </xf>
    <xf numFmtId="0" fontId="31" fillId="4" borderId="2" xfId="0" applyFont="1" applyFill="1" applyBorder="1" applyAlignment="1">
      <alignment horizontal="right" vertical="center" wrapText="1"/>
    </xf>
    <xf numFmtId="0" fontId="32" fillId="4" borderId="7" xfId="0" applyFont="1" applyFill="1" applyBorder="1" applyAlignment="1">
      <alignment horizontal="right" vertical="center" wrapText="1"/>
    </xf>
    <xf numFmtId="0" fontId="0" fillId="0" borderId="0" xfId="0" applyFill="1" applyBorder="1" applyAlignment="1">
      <alignment vertical="center"/>
    </xf>
    <xf numFmtId="0" fontId="29" fillId="0" borderId="0" xfId="0" applyFont="1" applyFill="1" applyBorder="1" applyAlignment="1">
      <alignment vertical="center"/>
    </xf>
    <xf numFmtId="3" fontId="7" fillId="0" borderId="0" xfId="0" applyNumberFormat="1" applyFont="1" applyFill="1" applyBorder="1" applyAlignment="1">
      <alignment horizontal="right" vertical="center" wrapText="1"/>
    </xf>
    <xf numFmtId="41" fontId="7" fillId="0" borderId="0" xfId="0" applyNumberFormat="1" applyFont="1" applyFill="1" applyBorder="1" applyAlignment="1">
      <alignment horizontal="right" vertical="center" wrapText="1"/>
    </xf>
    <xf numFmtId="3" fontId="10" fillId="0" borderId="0" xfId="0" applyNumberFormat="1" applyFont="1" applyFill="1" applyBorder="1" applyAlignment="1">
      <alignment horizontal="right" vertical="center" wrapText="1"/>
    </xf>
    <xf numFmtId="3" fontId="7" fillId="3" borderId="3" xfId="0" applyNumberFormat="1" applyFont="1" applyFill="1" applyBorder="1" applyAlignment="1">
      <alignment horizontal="right" vertical="center" wrapText="1"/>
    </xf>
    <xf numFmtId="3" fontId="11" fillId="9" borderId="3" xfId="0" applyNumberFormat="1" applyFont="1" applyFill="1" applyBorder="1" applyAlignment="1">
      <alignment vertical="center" wrapText="1"/>
    </xf>
    <xf numFmtId="3" fontId="11" fillId="9" borderId="4" xfId="0" applyNumberFormat="1" applyFont="1" applyFill="1" applyBorder="1" applyAlignment="1">
      <alignment vertical="center" wrapText="1"/>
    </xf>
    <xf numFmtId="3" fontId="10" fillId="2" borderId="0" xfId="0" applyNumberFormat="1" applyFont="1" applyFill="1" applyBorder="1" applyAlignment="1">
      <alignment vertical="center" wrapText="1"/>
    </xf>
    <xf numFmtId="3" fontId="11" fillId="9" borderId="0" xfId="0" applyNumberFormat="1" applyFont="1" applyFill="1" applyBorder="1" applyAlignment="1">
      <alignment vertical="center" wrapText="1"/>
    </xf>
    <xf numFmtId="0" fontId="10" fillId="8" borderId="13" xfId="0" applyFont="1" applyFill="1" applyBorder="1" applyAlignment="1">
      <alignment vertical="center" wrapText="1"/>
    </xf>
    <xf numFmtId="166" fontId="11" fillId="8" borderId="3" xfId="2" applyNumberFormat="1" applyFont="1" applyFill="1" applyBorder="1" applyAlignment="1">
      <alignment vertical="center" wrapText="1"/>
    </xf>
    <xf numFmtId="0" fontId="10" fillId="8" borderId="11" xfId="0" applyFont="1" applyFill="1" applyBorder="1" applyAlignment="1">
      <alignment vertical="center" wrapText="1"/>
    </xf>
    <xf numFmtId="3" fontId="11" fillId="8" borderId="4" xfId="0" applyNumberFormat="1" applyFont="1" applyFill="1" applyBorder="1" applyAlignment="1">
      <alignment vertical="center" wrapText="1"/>
    </xf>
    <xf numFmtId="166" fontId="11" fillId="8" borderId="4" xfId="2" applyNumberFormat="1" applyFont="1" applyFill="1" applyBorder="1" applyAlignment="1">
      <alignment vertical="center" wrapText="1"/>
    </xf>
    <xf numFmtId="3" fontId="10" fillId="2" borderId="3" xfId="0" applyNumberFormat="1" applyFont="1" applyFill="1" applyBorder="1" applyAlignment="1">
      <alignment vertical="center" wrapText="1"/>
    </xf>
    <xf numFmtId="3" fontId="10" fillId="3" borderId="3" xfId="0" applyNumberFormat="1" applyFont="1" applyFill="1" applyBorder="1" applyAlignment="1">
      <alignment horizontal="right" vertical="center" wrapText="1"/>
    </xf>
    <xf numFmtId="166" fontId="11" fillId="3" borderId="9" xfId="2" applyNumberFormat="1" applyFont="1" applyFill="1" applyBorder="1" applyAlignment="1">
      <alignment vertical="center" wrapText="1"/>
    </xf>
    <xf numFmtId="166" fontId="11" fillId="3" borderId="10" xfId="2" applyNumberFormat="1" applyFont="1" applyFill="1" applyBorder="1" applyAlignment="1">
      <alignment vertical="center" wrapText="1"/>
    </xf>
    <xf numFmtId="0" fontId="7" fillId="3" borderId="11" xfId="0" applyFont="1" applyFill="1" applyBorder="1" applyAlignment="1">
      <alignment vertical="center" wrapText="1"/>
    </xf>
    <xf numFmtId="3" fontId="7" fillId="2" borderId="4" xfId="0" applyNumberFormat="1" applyFont="1" applyFill="1" applyBorder="1" applyAlignment="1">
      <alignment vertical="center" wrapText="1"/>
    </xf>
    <xf numFmtId="0" fontId="7" fillId="3" borderId="4" xfId="0" applyFont="1" applyFill="1" applyBorder="1" applyAlignment="1">
      <alignment horizontal="right" vertical="center" wrapText="1"/>
    </xf>
    <xf numFmtId="166" fontId="7" fillId="3" borderId="12" xfId="2" applyNumberFormat="1" applyFont="1" applyFill="1" applyBorder="1" applyAlignment="1">
      <alignment vertical="center" wrapText="1"/>
    </xf>
    <xf numFmtId="0" fontId="10" fillId="8" borderId="8" xfId="0" applyFont="1" applyFill="1" applyBorder="1" applyAlignment="1">
      <alignment vertical="center" wrapText="1"/>
    </xf>
    <xf numFmtId="3" fontId="11" fillId="8" borderId="0" xfId="0" applyNumberFormat="1" applyFont="1" applyFill="1" applyBorder="1" applyAlignment="1">
      <alignment vertical="center" wrapText="1"/>
    </xf>
    <xf numFmtId="166" fontId="11" fillId="8" borderId="0" xfId="2" applyNumberFormat="1" applyFont="1" applyFill="1" applyBorder="1" applyAlignment="1">
      <alignment vertical="center" wrapText="1"/>
    </xf>
    <xf numFmtId="0" fontId="9" fillId="3" borderId="6" xfId="0" applyFont="1" applyFill="1" applyBorder="1" applyAlignment="1">
      <alignment vertical="center" wrapText="1"/>
    </xf>
    <xf numFmtId="3" fontId="7" fillId="2" borderId="2" xfId="0" applyNumberFormat="1" applyFont="1" applyFill="1" applyBorder="1" applyAlignment="1">
      <alignment vertical="center" wrapText="1"/>
    </xf>
    <xf numFmtId="3" fontId="7" fillId="3" borderId="2" xfId="0" applyNumberFormat="1" applyFont="1" applyFill="1" applyBorder="1" applyAlignment="1">
      <alignment horizontal="right" vertical="center" wrapText="1"/>
    </xf>
    <xf numFmtId="166" fontId="9" fillId="3" borderId="7" xfId="2" applyNumberFormat="1" applyFont="1" applyFill="1" applyBorder="1" applyAlignment="1">
      <alignment vertical="center" wrapText="1"/>
    </xf>
    <xf numFmtId="3" fontId="7" fillId="2" borderId="13" xfId="0" applyNumberFormat="1" applyFont="1" applyFill="1" applyBorder="1" applyAlignment="1">
      <alignment horizontal="right" vertical="center" wrapText="1"/>
    </xf>
    <xf numFmtId="3" fontId="11" fillId="11" borderId="3" xfId="0" applyNumberFormat="1" applyFont="1" applyFill="1" applyBorder="1" applyAlignment="1">
      <alignment vertical="center" wrapText="1"/>
    </xf>
    <xf numFmtId="3" fontId="11" fillId="2" borderId="4" xfId="0" applyNumberFormat="1" applyFont="1" applyFill="1" applyBorder="1" applyAlignment="1">
      <alignment vertical="center" wrapText="1"/>
    </xf>
    <xf numFmtId="3" fontId="11" fillId="3" borderId="4" xfId="0" applyNumberFormat="1" applyFont="1" applyFill="1" applyBorder="1" applyAlignment="1">
      <alignment vertical="center" wrapText="1"/>
    </xf>
    <xf numFmtId="166" fontId="11" fillId="11" borderId="3" xfId="2" applyNumberFormat="1" applyFont="1" applyFill="1" applyBorder="1" applyAlignment="1">
      <alignment vertical="center" wrapText="1"/>
    </xf>
    <xf numFmtId="166" fontId="11" fillId="3" borderId="4" xfId="2" applyNumberFormat="1" applyFont="1" applyFill="1" applyBorder="1" applyAlignment="1">
      <alignment vertical="center" wrapText="1"/>
    </xf>
    <xf numFmtId="0" fontId="7" fillId="3" borderId="13" xfId="0" applyFont="1" applyFill="1" applyBorder="1" applyAlignment="1">
      <alignment vertical="center" wrapText="1"/>
    </xf>
    <xf numFmtId="3" fontId="7" fillId="2" borderId="3" xfId="0" applyNumberFormat="1" applyFont="1" applyFill="1" applyBorder="1" applyAlignment="1">
      <alignment horizontal="right" vertical="center" wrapText="1"/>
    </xf>
    <xf numFmtId="166" fontId="7" fillId="3" borderId="9" xfId="2" applyNumberFormat="1" applyFont="1" applyFill="1" applyBorder="1" applyAlignment="1">
      <alignment horizontal="right" vertical="center" wrapText="1"/>
    </xf>
    <xf numFmtId="166" fontId="7" fillId="3" borderId="10" xfId="2" applyNumberFormat="1" applyFont="1" applyFill="1" applyBorder="1" applyAlignment="1">
      <alignment horizontal="right" vertical="center" wrapText="1"/>
    </xf>
    <xf numFmtId="3" fontId="7" fillId="2" borderId="4" xfId="0" applyNumberFormat="1" applyFont="1" applyFill="1" applyBorder="1" applyAlignment="1">
      <alignment horizontal="right" vertical="center" wrapText="1"/>
    </xf>
    <xf numFmtId="166" fontId="7" fillId="3" borderId="12" xfId="2" applyNumberFormat="1" applyFont="1" applyFill="1" applyBorder="1" applyAlignment="1">
      <alignment horizontal="right" vertical="center" wrapText="1"/>
    </xf>
    <xf numFmtId="0" fontId="11" fillId="0" borderId="0" xfId="0" applyFont="1" applyFill="1" applyBorder="1" applyAlignment="1">
      <alignment vertical="center" wrapText="1"/>
    </xf>
    <xf numFmtId="166" fontId="33" fillId="0" borderId="3" xfId="2" applyNumberFormat="1" applyFont="1" applyFill="1" applyBorder="1" applyAlignment="1">
      <alignment horizontal="right" vertical="center" wrapText="1" indent="1"/>
    </xf>
    <xf numFmtId="0" fontId="0" fillId="0" borderId="0" xfId="0" applyFill="1" applyBorder="1"/>
    <xf numFmtId="166" fontId="14" fillId="3" borderId="10" xfId="1" applyNumberFormat="1" applyFont="1" applyFill="1" applyBorder="1" applyAlignment="1">
      <alignment horizontal="right" vertical="center"/>
    </xf>
    <xf numFmtId="166" fontId="14" fillId="3" borderId="12" xfId="1" applyNumberFormat="1" applyFont="1" applyFill="1" applyBorder="1" applyAlignment="1">
      <alignment horizontal="right" vertical="center"/>
    </xf>
    <xf numFmtId="0" fontId="18" fillId="0" borderId="0" xfId="0" applyFont="1"/>
    <xf numFmtId="0" fontId="30" fillId="5" borderId="4" xfId="0" applyFont="1" applyFill="1" applyBorder="1" applyAlignment="1">
      <alignment horizontal="right" vertical="center"/>
    </xf>
    <xf numFmtId="3" fontId="10" fillId="2" borderId="0" xfId="0" applyNumberFormat="1" applyFont="1" applyFill="1" applyBorder="1" applyAlignment="1">
      <alignment horizontal="right" vertical="center"/>
    </xf>
    <xf numFmtId="3" fontId="7" fillId="2" borderId="13" xfId="0" applyNumberFormat="1" applyFont="1" applyFill="1" applyBorder="1" applyAlignment="1">
      <alignment horizontal="right" vertical="center"/>
    </xf>
    <xf numFmtId="3" fontId="7" fillId="3" borderId="9" xfId="0" applyNumberFormat="1" applyFont="1" applyFill="1" applyBorder="1" applyAlignment="1">
      <alignment horizontal="right" vertical="center"/>
    </xf>
    <xf numFmtId="41" fontId="7" fillId="3" borderId="3" xfId="0" applyNumberFormat="1" applyFont="1" applyFill="1" applyBorder="1" applyAlignment="1">
      <alignment horizontal="right" vertical="center" wrapText="1"/>
    </xf>
    <xf numFmtId="3" fontId="7" fillId="3" borderId="9" xfId="0" applyNumberFormat="1" applyFont="1" applyFill="1" applyBorder="1" applyAlignment="1">
      <alignment horizontal="right" vertical="center" wrapText="1"/>
    </xf>
    <xf numFmtId="3" fontId="10" fillId="2" borderId="0" xfId="0" applyNumberFormat="1" applyFont="1" applyFill="1" applyBorder="1" applyAlignment="1">
      <alignment horizontal="right" vertical="center" wrapText="1"/>
    </xf>
    <xf numFmtId="41" fontId="7" fillId="2" borderId="0" xfId="0" applyNumberFormat="1" applyFont="1" applyFill="1" applyBorder="1" applyAlignment="1">
      <alignment horizontal="right" vertical="center" wrapText="1"/>
    </xf>
    <xf numFmtId="41" fontId="7" fillId="2" borderId="13" xfId="0" applyNumberFormat="1" applyFont="1" applyFill="1" applyBorder="1" applyAlignment="1">
      <alignment horizontal="right" vertical="center" wrapText="1"/>
    </xf>
    <xf numFmtId="41" fontId="7" fillId="3" borderId="9" xfId="0" applyNumberFormat="1" applyFont="1" applyFill="1" applyBorder="1" applyAlignment="1">
      <alignment horizontal="right" vertical="center" wrapText="1"/>
    </xf>
    <xf numFmtId="3" fontId="7" fillId="0" borderId="0" xfId="0" applyNumberFormat="1" applyFont="1" applyFill="1" applyBorder="1" applyAlignment="1">
      <alignment horizontal="right" vertical="center"/>
    </xf>
    <xf numFmtId="166" fontId="10" fillId="8" borderId="12" xfId="2" applyNumberFormat="1" applyFont="1" applyFill="1" applyBorder="1" applyAlignment="1">
      <alignment vertical="center"/>
    </xf>
    <xf numFmtId="0" fontId="10" fillId="8" borderId="11" xfId="0" applyFont="1" applyFill="1" applyBorder="1" applyAlignment="1">
      <alignment vertical="center"/>
    </xf>
    <xf numFmtId="3" fontId="10" fillId="9" borderId="4" xfId="0" applyNumberFormat="1" applyFont="1" applyFill="1" applyBorder="1" applyAlignment="1">
      <alignment horizontal="right" vertical="center"/>
    </xf>
    <xf numFmtId="3" fontId="10" fillId="8" borderId="4"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0" fontId="9" fillId="3" borderId="13" xfId="0" applyFont="1" applyFill="1" applyBorder="1"/>
    <xf numFmtId="0" fontId="9" fillId="3" borderId="8" xfId="0" applyFont="1" applyFill="1" applyBorder="1"/>
    <xf numFmtId="0" fontId="9" fillId="3" borderId="8" xfId="0" applyFont="1" applyFill="1" applyBorder="1" applyAlignment="1">
      <alignment wrapText="1"/>
    </xf>
    <xf numFmtId="0" fontId="9" fillId="3" borderId="11" xfId="0" applyFont="1" applyFill="1" applyBorder="1"/>
    <xf numFmtId="3" fontId="9" fillId="0" borderId="0"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3" fontId="7" fillId="0" borderId="0" xfId="0" applyNumberFormat="1" applyFont="1"/>
    <xf numFmtId="0" fontId="8" fillId="5" borderId="0" xfId="0" applyFont="1" applyFill="1" applyBorder="1" applyAlignment="1">
      <alignment horizontal="right" vertical="center"/>
    </xf>
    <xf numFmtId="3" fontId="13" fillId="2" borderId="2" xfId="0" applyNumberFormat="1" applyFont="1" applyFill="1" applyBorder="1" applyAlignment="1">
      <alignment horizontal="right" vertical="center" wrapText="1"/>
    </xf>
    <xf numFmtId="3" fontId="14" fillId="2" borderId="0" xfId="0" applyNumberFormat="1" applyFont="1" applyFill="1" applyBorder="1" applyAlignment="1">
      <alignment horizontal="right" vertical="center" wrapText="1"/>
    </xf>
    <xf numFmtId="3" fontId="14" fillId="2" borderId="4" xfId="0" applyNumberFormat="1" applyFont="1" applyFill="1" applyBorder="1" applyAlignment="1">
      <alignment horizontal="right" vertical="center" wrapText="1"/>
    </xf>
    <xf numFmtId="3" fontId="13" fillId="2" borderId="4" xfId="0" applyNumberFormat="1" applyFont="1" applyFill="1" applyBorder="1" applyAlignment="1">
      <alignment horizontal="right" vertical="center" wrapText="1"/>
    </xf>
    <xf numFmtId="166" fontId="13" fillId="2" borderId="4" xfId="0" applyNumberFormat="1" applyFont="1" applyFill="1" applyBorder="1" applyAlignment="1">
      <alignment horizontal="right" vertical="center" wrapText="1"/>
    </xf>
    <xf numFmtId="166" fontId="14" fillId="2" borderId="0" xfId="0" applyNumberFormat="1" applyFont="1" applyFill="1" applyBorder="1" applyAlignment="1">
      <alignment horizontal="right" vertical="center" wrapText="1"/>
    </xf>
    <xf numFmtId="166" fontId="14" fillId="2" borderId="4" xfId="0" applyNumberFormat="1" applyFont="1" applyFill="1" applyBorder="1" applyAlignment="1">
      <alignment horizontal="right" vertical="center" wrapText="1"/>
    </xf>
    <xf numFmtId="0" fontId="14" fillId="2" borderId="0" xfId="0" applyFont="1" applyFill="1" applyBorder="1" applyAlignment="1">
      <alignment horizontal="right" vertical="center" wrapText="1"/>
    </xf>
    <xf numFmtId="0" fontId="14" fillId="2" borderId="4" xfId="0" applyFont="1" applyFill="1" applyBorder="1" applyAlignment="1">
      <alignment horizontal="right" vertical="center" wrapText="1"/>
    </xf>
    <xf numFmtId="3" fontId="4" fillId="2" borderId="2" xfId="0" applyNumberFormat="1" applyFont="1" applyFill="1" applyBorder="1" applyAlignment="1">
      <alignment vertical="center"/>
    </xf>
    <xf numFmtId="0" fontId="7" fillId="3" borderId="0" xfId="0" applyFont="1" applyFill="1"/>
    <xf numFmtId="166" fontId="14" fillId="3" borderId="0" xfId="2" applyNumberFormat="1" applyFont="1" applyFill="1" applyBorder="1" applyAlignment="1">
      <alignment horizontal="right" vertical="center" wrapText="1"/>
    </xf>
    <xf numFmtId="165" fontId="13" fillId="2" borderId="6" xfId="0" applyNumberFormat="1" applyFont="1" applyFill="1" applyBorder="1" applyAlignment="1">
      <alignment horizontal="right" vertical="center" wrapText="1"/>
    </xf>
    <xf numFmtId="165" fontId="13" fillId="2" borderId="2" xfId="0" applyNumberFormat="1" applyFont="1" applyFill="1" applyBorder="1" applyAlignment="1">
      <alignment horizontal="right" vertical="center" wrapText="1"/>
    </xf>
    <xf numFmtId="0" fontId="13" fillId="3" borderId="2" xfId="0" applyFont="1" applyFill="1" applyBorder="1" applyAlignment="1">
      <alignment horizontal="right" vertical="center" wrapText="1"/>
    </xf>
    <xf numFmtId="166" fontId="14" fillId="3" borderId="4" xfId="2" applyNumberFormat="1" applyFont="1" applyFill="1" applyBorder="1" applyAlignment="1">
      <alignment horizontal="right" vertical="center" wrapText="1"/>
    </xf>
    <xf numFmtId="0" fontId="14" fillId="2" borderId="13" xfId="0" applyFont="1" applyFill="1" applyBorder="1" applyAlignment="1">
      <alignment horizontal="right" vertical="center" wrapText="1"/>
    </xf>
    <xf numFmtId="0" fontId="14" fillId="2" borderId="3" xfId="0" applyFont="1" applyFill="1" applyBorder="1" applyAlignment="1">
      <alignment horizontal="right" vertical="center" wrapText="1"/>
    </xf>
    <xf numFmtId="165" fontId="14" fillId="3" borderId="3" xfId="0" applyNumberFormat="1" applyFont="1" applyFill="1" applyBorder="1" applyAlignment="1">
      <alignment horizontal="right" vertical="center" wrapText="1"/>
    </xf>
    <xf numFmtId="166" fontId="14" fillId="3" borderId="9" xfId="2" applyNumberFormat="1" applyFont="1" applyFill="1" applyBorder="1" applyAlignment="1">
      <alignment horizontal="right" vertical="center" wrapText="1"/>
    </xf>
    <xf numFmtId="165" fontId="13" fillId="3" borderId="2" xfId="0" applyNumberFormat="1" applyFont="1" applyFill="1" applyBorder="1" applyAlignment="1">
      <alignment horizontal="right" vertical="center" wrapText="1"/>
    </xf>
    <xf numFmtId="3" fontId="34" fillId="2" borderId="2" xfId="0" quotePrefix="1" applyNumberFormat="1" applyFont="1" applyFill="1" applyBorder="1" applyAlignment="1">
      <alignment vertical="center"/>
    </xf>
    <xf numFmtId="0" fontId="10" fillId="4" borderId="2"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7" fillId="0" borderId="0" xfId="0" applyFont="1" applyFill="1" applyAlignment="1">
      <alignment horizontal="left" wrapText="1"/>
    </xf>
    <xf numFmtId="0" fontId="17" fillId="0" borderId="0" xfId="0" applyFont="1" applyAlignment="1">
      <alignment horizontal="left" wrapText="1"/>
    </xf>
    <xf numFmtId="0" fontId="11" fillId="3" borderId="15"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8" fillId="0" borderId="0" xfId="0" applyFont="1" applyAlignment="1">
      <alignment horizontal="left" wrapText="1"/>
    </xf>
    <xf numFmtId="0" fontId="18" fillId="0" borderId="0" xfId="0" applyFont="1" applyFill="1" applyBorder="1" applyAlignment="1">
      <alignment horizontal="left"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3" borderId="15" xfId="0" applyFont="1" applyFill="1" applyBorder="1" applyAlignment="1">
      <alignment horizontal="left" vertical="center" wrapText="1"/>
    </xf>
    <xf numFmtId="0" fontId="13" fillId="3" borderId="16" xfId="0" applyFont="1" applyFill="1" applyBorder="1" applyAlignment="1">
      <alignment horizontal="left" vertical="center" wrapText="1"/>
    </xf>
  </cellXfs>
  <cellStyles count="4">
    <cellStyle name="Dziesiętny" xfId="1" builtinId="3"/>
    <cellStyle name="Normalny" xfId="0" builtinId="0"/>
    <cellStyle name="Procentowy" xfId="2" builtinId="5"/>
    <cellStyle name="Procentowy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1:O36"/>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E1" sqref="E1"/>
    </sheetView>
  </sheetViews>
  <sheetFormatPr defaultRowHeight="14.25"/>
  <cols>
    <col min="1" max="1" width="1.625" customWidth="1"/>
    <col min="2" max="2" width="53.75" customWidth="1"/>
    <col min="3" max="8" width="15.625" customWidth="1"/>
  </cols>
  <sheetData>
    <row r="1" spans="2:15" ht="50.25" customHeight="1" thickBot="1">
      <c r="B1" s="108" t="s">
        <v>144</v>
      </c>
      <c r="C1" s="107"/>
      <c r="D1" s="107"/>
      <c r="E1" s="107"/>
      <c r="F1" s="107"/>
      <c r="G1" s="107"/>
      <c r="H1" s="107"/>
    </row>
    <row r="2" spans="2:15" ht="20.25" customHeight="1" thickBot="1">
      <c r="B2" s="158" t="s">
        <v>162</v>
      </c>
      <c r="C2" s="313" t="s">
        <v>161</v>
      </c>
      <c r="D2" s="313"/>
      <c r="E2" s="314"/>
      <c r="F2" s="315" t="s">
        <v>177</v>
      </c>
      <c r="G2" s="313"/>
      <c r="H2" s="314"/>
    </row>
    <row r="3" spans="2:15" ht="20.25" customHeight="1" thickBot="1">
      <c r="B3" s="11" t="s">
        <v>163</v>
      </c>
      <c r="C3" s="119" t="s">
        <v>175</v>
      </c>
      <c r="D3" s="120" t="s">
        <v>176</v>
      </c>
      <c r="E3" s="120" t="s">
        <v>75</v>
      </c>
      <c r="F3" s="122" t="s">
        <v>175</v>
      </c>
      <c r="G3" s="120" t="s">
        <v>176</v>
      </c>
      <c r="H3" s="121" t="s">
        <v>75</v>
      </c>
    </row>
    <row r="4" spans="2:15" ht="30" customHeight="1" thickBot="1">
      <c r="B4" s="136" t="s">
        <v>147</v>
      </c>
      <c r="C4" s="137">
        <f>SUM(C5:C9)</f>
        <v>644541</v>
      </c>
      <c r="D4" s="138">
        <f>SUM(D5:D9)</f>
        <v>615512</v>
      </c>
      <c r="E4" s="139">
        <f>(C4-D4)/D4</f>
        <v>4.7162362390985063E-2</v>
      </c>
      <c r="F4" s="140">
        <f>SUM(F5:F9)</f>
        <v>2027599</v>
      </c>
      <c r="G4" s="141">
        <f>SUM(G5:G9)</f>
        <v>1646696</v>
      </c>
      <c r="H4" s="113">
        <f>(F4-G4)/G4</f>
        <v>0.23131349077182431</v>
      </c>
    </row>
    <row r="5" spans="2:15" ht="20.25" customHeight="1">
      <c r="B5" s="111" t="s">
        <v>53</v>
      </c>
      <c r="C5" s="142">
        <v>434894</v>
      </c>
      <c r="D5" s="143">
        <v>405449</v>
      </c>
      <c r="E5" s="144">
        <f t="shared" ref="E5:E31" si="0">(C5-D5)/D5</f>
        <v>7.2623190586238964E-2</v>
      </c>
      <c r="F5" s="249">
        <v>1287449</v>
      </c>
      <c r="G5" s="224">
        <v>1179349</v>
      </c>
      <c r="H5" s="125">
        <f t="shared" ref="H5:H31" si="1">(F5-G5)/G5</f>
        <v>9.1660738254749019E-2</v>
      </c>
    </row>
    <row r="6" spans="2:15" ht="20.25" customHeight="1">
      <c r="B6" s="111" t="s">
        <v>152</v>
      </c>
      <c r="C6" s="142">
        <v>162831</v>
      </c>
      <c r="D6" s="143">
        <v>169153</v>
      </c>
      <c r="E6" s="144">
        <f t="shared" si="0"/>
        <v>-3.7374447984960361E-2</v>
      </c>
      <c r="F6" s="183">
        <v>602779</v>
      </c>
      <c r="G6" s="143">
        <v>377779</v>
      </c>
      <c r="H6" s="82">
        <f t="shared" si="1"/>
        <v>0.59558630839723758</v>
      </c>
    </row>
    <row r="7" spans="2:15" ht="20.25" customHeight="1">
      <c r="B7" s="111" t="s">
        <v>153</v>
      </c>
      <c r="C7" s="142">
        <v>23799</v>
      </c>
      <c r="D7" s="143">
        <v>21985</v>
      </c>
      <c r="E7" s="144">
        <f t="shared" si="0"/>
        <v>8.2510802820104617E-2</v>
      </c>
      <c r="F7" s="183">
        <v>70679</v>
      </c>
      <c r="G7" s="143">
        <v>38204</v>
      </c>
      <c r="H7" s="82">
        <f t="shared" si="1"/>
        <v>0.85004188043136841</v>
      </c>
    </row>
    <row r="8" spans="2:15" ht="20.25" customHeight="1">
      <c r="B8" s="111" t="s">
        <v>154</v>
      </c>
      <c r="C8" s="142">
        <v>2595</v>
      </c>
      <c r="D8" s="143">
        <v>2720</v>
      </c>
      <c r="E8" s="144">
        <f t="shared" si="0"/>
        <v>-4.595588235294118E-2</v>
      </c>
      <c r="F8" s="183">
        <v>11507</v>
      </c>
      <c r="G8" s="143">
        <v>11878</v>
      </c>
      <c r="H8" s="82">
        <f t="shared" si="1"/>
        <v>-3.1234214514227983E-2</v>
      </c>
    </row>
    <row r="9" spans="2:15" ht="20.25" customHeight="1" thickBot="1">
      <c r="B9" s="111" t="s">
        <v>155</v>
      </c>
      <c r="C9" s="142">
        <v>20422</v>
      </c>
      <c r="D9" s="143">
        <v>16205</v>
      </c>
      <c r="E9" s="144">
        <f t="shared" si="0"/>
        <v>0.26022832459117556</v>
      </c>
      <c r="F9" s="186">
        <v>55185</v>
      </c>
      <c r="G9" s="197">
        <v>39486</v>
      </c>
      <c r="H9" s="127">
        <f t="shared" si="1"/>
        <v>0.39758395380641243</v>
      </c>
    </row>
    <row r="10" spans="2:15" ht="30" customHeight="1" thickBot="1">
      <c r="B10" s="229" t="s">
        <v>148</v>
      </c>
      <c r="C10" s="225">
        <f>SUM(C11:C21)</f>
        <v>-444926</v>
      </c>
      <c r="D10" s="250">
        <f>SUM(D11:D21)</f>
        <v>-466172</v>
      </c>
      <c r="E10" s="253">
        <f t="shared" si="0"/>
        <v>-4.5575452837150233E-2</v>
      </c>
      <c r="F10" s="140">
        <f>SUM(F11:F21)</f>
        <v>-1409144</v>
      </c>
      <c r="G10" s="145">
        <f>SUM(G11:G21)</f>
        <v>-1227806</v>
      </c>
      <c r="H10" s="135">
        <f t="shared" si="1"/>
        <v>0.14769271366974912</v>
      </c>
    </row>
    <row r="11" spans="2:15" ht="20.25" customHeight="1">
      <c r="B11" s="255" t="s">
        <v>1</v>
      </c>
      <c r="C11" s="256">
        <v>-77318</v>
      </c>
      <c r="D11" s="224">
        <v>-101487</v>
      </c>
      <c r="E11" s="257">
        <f t="shared" si="0"/>
        <v>-0.23814872840856463</v>
      </c>
      <c r="F11" s="249">
        <v>-274581</v>
      </c>
      <c r="G11" s="224">
        <v>-305376</v>
      </c>
      <c r="H11" s="125">
        <f t="shared" si="1"/>
        <v>-0.10084289531593839</v>
      </c>
      <c r="K11" s="221"/>
      <c r="L11" s="221"/>
      <c r="M11" s="221"/>
      <c r="N11" s="221"/>
      <c r="O11" s="221"/>
    </row>
    <row r="12" spans="2:15" ht="30" customHeight="1">
      <c r="B12" s="111" t="s">
        <v>156</v>
      </c>
      <c r="C12" s="142">
        <v>-66029</v>
      </c>
      <c r="D12" s="143">
        <v>-81523</v>
      </c>
      <c r="E12" s="258">
        <f t="shared" si="0"/>
        <v>-0.19005679378825607</v>
      </c>
      <c r="F12" s="183">
        <v>-249536</v>
      </c>
      <c r="G12" s="143">
        <v>-157366</v>
      </c>
      <c r="H12" s="82">
        <f t="shared" si="1"/>
        <v>0.58570466301488255</v>
      </c>
      <c r="K12" s="221"/>
      <c r="L12" s="221"/>
      <c r="M12" s="221"/>
      <c r="N12" s="221"/>
      <c r="O12" s="221"/>
    </row>
    <row r="13" spans="2:15" ht="20.25" customHeight="1">
      <c r="B13" s="111" t="s">
        <v>157</v>
      </c>
      <c r="C13" s="142">
        <v>-73661</v>
      </c>
      <c r="D13" s="143">
        <v>-72831</v>
      </c>
      <c r="E13" s="258">
        <f t="shared" si="0"/>
        <v>1.1396246103994178E-2</v>
      </c>
      <c r="F13" s="183">
        <v>-216992</v>
      </c>
      <c r="G13" s="143">
        <v>-220312</v>
      </c>
      <c r="H13" s="82">
        <f t="shared" si="1"/>
        <v>-1.5069537746468645E-2</v>
      </c>
      <c r="K13" s="221"/>
      <c r="L13" s="221"/>
      <c r="M13" s="221"/>
      <c r="N13" s="221"/>
      <c r="O13" s="221"/>
    </row>
    <row r="14" spans="2:15" ht="20.25" customHeight="1">
      <c r="B14" s="111" t="s">
        <v>56</v>
      </c>
      <c r="C14" s="142">
        <v>-60238</v>
      </c>
      <c r="D14" s="143">
        <v>-48254</v>
      </c>
      <c r="E14" s="258">
        <f t="shared" si="0"/>
        <v>0.24835246818916568</v>
      </c>
      <c r="F14" s="183">
        <v>-171355</v>
      </c>
      <c r="G14" s="143">
        <v>-121349</v>
      </c>
      <c r="H14" s="82">
        <f t="shared" si="1"/>
        <v>0.41208415396913034</v>
      </c>
      <c r="K14" s="221"/>
      <c r="L14" s="221"/>
      <c r="M14" s="221"/>
      <c r="N14" s="221"/>
      <c r="O14" s="221"/>
    </row>
    <row r="15" spans="2:15" ht="20.25" customHeight="1">
      <c r="B15" s="111" t="s">
        <v>3</v>
      </c>
      <c r="C15" s="142">
        <v>-38907</v>
      </c>
      <c r="D15" s="143">
        <v>-35739</v>
      </c>
      <c r="E15" s="258">
        <f t="shared" si="0"/>
        <v>8.8642659279778394E-2</v>
      </c>
      <c r="F15" s="183">
        <v>-119778</v>
      </c>
      <c r="G15" s="143">
        <v>-97518</v>
      </c>
      <c r="H15" s="82">
        <f t="shared" si="1"/>
        <v>0.22826555097520457</v>
      </c>
      <c r="K15" s="221"/>
      <c r="L15" s="221"/>
      <c r="M15" s="221"/>
      <c r="N15" s="221"/>
      <c r="O15" s="221"/>
    </row>
    <row r="16" spans="2:15" ht="20.25" customHeight="1">
      <c r="B16" s="111" t="s">
        <v>2</v>
      </c>
      <c r="C16" s="142">
        <v>-39448</v>
      </c>
      <c r="D16" s="143">
        <v>-32958</v>
      </c>
      <c r="E16" s="258">
        <f t="shared" si="0"/>
        <v>0.19691728867042904</v>
      </c>
      <c r="F16" s="183">
        <v>-109324</v>
      </c>
      <c r="G16" s="143">
        <v>-80303</v>
      </c>
      <c r="H16" s="82">
        <f t="shared" si="1"/>
        <v>0.36139372128064956</v>
      </c>
      <c r="K16" s="221"/>
      <c r="L16" s="221"/>
      <c r="M16" s="221"/>
      <c r="N16" s="221"/>
      <c r="O16" s="221"/>
    </row>
    <row r="17" spans="2:15" ht="20.25" customHeight="1">
      <c r="B17" s="111" t="s">
        <v>55</v>
      </c>
      <c r="C17" s="142">
        <v>-28132</v>
      </c>
      <c r="D17" s="143">
        <v>-30757</v>
      </c>
      <c r="E17" s="258">
        <f t="shared" si="0"/>
        <v>-8.5346425204018597E-2</v>
      </c>
      <c r="F17" s="183">
        <v>-80759</v>
      </c>
      <c r="G17" s="143">
        <v>-56526</v>
      </c>
      <c r="H17" s="82">
        <f t="shared" si="1"/>
        <v>0.42870537451792096</v>
      </c>
      <c r="K17" s="221"/>
      <c r="L17" s="221"/>
      <c r="M17" s="221"/>
      <c r="N17" s="221"/>
      <c r="O17" s="221"/>
    </row>
    <row r="18" spans="2:15" ht="20.25" customHeight="1">
      <c r="B18" s="111" t="s">
        <v>69</v>
      </c>
      <c r="C18" s="142">
        <v>-11196</v>
      </c>
      <c r="D18" s="143">
        <v>-5903</v>
      </c>
      <c r="E18" s="258">
        <f t="shared" si="0"/>
        <v>0.89666271387430119</v>
      </c>
      <c r="F18" s="183">
        <v>-32838</v>
      </c>
      <c r="G18" s="143">
        <v>-16900</v>
      </c>
      <c r="H18" s="82">
        <f t="shared" si="1"/>
        <v>0.94307692307692303</v>
      </c>
      <c r="K18" s="221"/>
      <c r="L18" s="221"/>
      <c r="M18" s="221"/>
      <c r="N18" s="221"/>
      <c r="O18" s="221"/>
    </row>
    <row r="19" spans="2:15" ht="20.25" customHeight="1">
      <c r="B19" s="111" t="s">
        <v>159</v>
      </c>
      <c r="C19" s="142">
        <v>-6985</v>
      </c>
      <c r="D19" s="143">
        <v>-5585</v>
      </c>
      <c r="E19" s="258">
        <f>(C19-D19)/D19</f>
        <v>0.25067144136078784</v>
      </c>
      <c r="F19" s="183">
        <v>-20049</v>
      </c>
      <c r="G19" s="143">
        <v>-24710</v>
      </c>
      <c r="H19" s="82">
        <f>(F19-G19)/G19</f>
        <v>-0.18862808579522461</v>
      </c>
      <c r="K19" s="221"/>
      <c r="L19" s="221"/>
      <c r="M19" s="221"/>
      <c r="N19" s="221"/>
      <c r="O19" s="221"/>
    </row>
    <row r="20" spans="2:15" ht="30" customHeight="1">
      <c r="B20" s="111" t="s">
        <v>158</v>
      </c>
      <c r="C20" s="142">
        <v>-5363</v>
      </c>
      <c r="D20" s="143">
        <v>-15513</v>
      </c>
      <c r="E20" s="258">
        <f t="shared" si="0"/>
        <v>-0.65428995036421067</v>
      </c>
      <c r="F20" s="183">
        <v>-19668</v>
      </c>
      <c r="G20" s="143">
        <v>-52243</v>
      </c>
      <c r="H20" s="82">
        <f t="shared" si="1"/>
        <v>-0.6235285109966886</v>
      </c>
      <c r="K20" s="221"/>
      <c r="L20" s="221"/>
      <c r="M20" s="221"/>
      <c r="N20" s="221"/>
      <c r="O20" s="221"/>
    </row>
    <row r="21" spans="2:15" ht="15.75" thickBot="1">
      <c r="B21" s="238" t="s">
        <v>160</v>
      </c>
      <c r="C21" s="259">
        <v>-37649</v>
      </c>
      <c r="D21" s="197">
        <v>-35622</v>
      </c>
      <c r="E21" s="260">
        <f t="shared" si="0"/>
        <v>5.6903037448767617E-2</v>
      </c>
      <c r="F21" s="186">
        <v>-114264</v>
      </c>
      <c r="G21" s="197">
        <v>-95203</v>
      </c>
      <c r="H21" s="127">
        <f t="shared" si="1"/>
        <v>0.20021427896179742</v>
      </c>
      <c r="K21" s="221"/>
      <c r="L21" s="221"/>
      <c r="M21" s="221"/>
      <c r="N21" s="221"/>
      <c r="O21" s="221"/>
    </row>
    <row r="22" spans="2:15" ht="30" customHeight="1" thickBot="1">
      <c r="B22" s="110" t="s">
        <v>150</v>
      </c>
      <c r="C22" s="251">
        <v>-1956</v>
      </c>
      <c r="D22" s="252">
        <v>-1378</v>
      </c>
      <c r="E22" s="254">
        <f t="shared" si="0"/>
        <v>0.41944847605224966</v>
      </c>
      <c r="F22" s="146">
        <v>-4725</v>
      </c>
      <c r="G22" s="252">
        <v>-2171</v>
      </c>
      <c r="H22" s="81">
        <f t="shared" si="1"/>
        <v>1.1764163979732842</v>
      </c>
    </row>
    <row r="23" spans="2:15" ht="30" customHeight="1" thickBot="1">
      <c r="B23" s="229" t="s">
        <v>54</v>
      </c>
      <c r="C23" s="225">
        <f>C4+C10+C22</f>
        <v>197659</v>
      </c>
      <c r="D23" s="225">
        <f>D4+D10+D22</f>
        <v>147962</v>
      </c>
      <c r="E23" s="230">
        <f>(C23-D23)/D23</f>
        <v>0.33587677917303094</v>
      </c>
      <c r="F23" s="140">
        <f>F4+F10+F22</f>
        <v>613730</v>
      </c>
      <c r="G23" s="141">
        <f>G4+G10+G22</f>
        <v>416719</v>
      </c>
      <c r="H23" s="113">
        <f>(F23-G23)/G23</f>
        <v>0.47276702046222996</v>
      </c>
    </row>
    <row r="24" spans="2:15" ht="30" customHeight="1">
      <c r="B24" s="158" t="s">
        <v>5</v>
      </c>
      <c r="C24" s="234">
        <v>57628</v>
      </c>
      <c r="D24" s="235">
        <v>4766</v>
      </c>
      <c r="E24" s="236">
        <f t="shared" si="0"/>
        <v>11.091481326059588</v>
      </c>
      <c r="F24" s="75">
        <v>117381</v>
      </c>
      <c r="G24" s="76">
        <v>6743</v>
      </c>
      <c r="H24" s="85">
        <f t="shared" si="1"/>
        <v>16.407830342577487</v>
      </c>
    </row>
    <row r="25" spans="2:15" ht="30" customHeight="1">
      <c r="B25" s="31" t="s">
        <v>6</v>
      </c>
      <c r="C25" s="227">
        <v>-57560</v>
      </c>
      <c r="D25" s="147">
        <v>-222185</v>
      </c>
      <c r="E25" s="237">
        <f t="shared" si="0"/>
        <v>-0.74093660688165264</v>
      </c>
      <c r="F25" s="75">
        <v>-175713</v>
      </c>
      <c r="G25" s="76">
        <v>-309892</v>
      </c>
      <c r="H25" s="85">
        <f t="shared" si="1"/>
        <v>-0.43298633072167075</v>
      </c>
    </row>
    <row r="26" spans="2:15" ht="30" customHeight="1" thickBot="1">
      <c r="B26" s="238" t="s">
        <v>149</v>
      </c>
      <c r="C26" s="239">
        <v>543</v>
      </c>
      <c r="D26" s="240">
        <v>918</v>
      </c>
      <c r="E26" s="241">
        <f t="shared" si="0"/>
        <v>-0.40849673202614378</v>
      </c>
      <c r="F26" s="75">
        <v>2044</v>
      </c>
      <c r="G26" s="76">
        <v>1487</v>
      </c>
      <c r="H26" s="82">
        <f t="shared" si="1"/>
        <v>0.37457969065232011</v>
      </c>
    </row>
    <row r="27" spans="2:15" ht="30" customHeight="1" thickBot="1">
      <c r="B27" s="242" t="s">
        <v>196</v>
      </c>
      <c r="C27" s="228">
        <f>SUM(C23:C26)</f>
        <v>198270</v>
      </c>
      <c r="D27" s="243">
        <f>SUM(D23:D26)</f>
        <v>-68539</v>
      </c>
      <c r="E27" s="244">
        <f t="shared" si="0"/>
        <v>-3.8928055559608397</v>
      </c>
      <c r="F27" s="140">
        <f>SUM(F23:F26)</f>
        <v>557442</v>
      </c>
      <c r="G27" s="141">
        <f>SUM(G23:G26)</f>
        <v>115057</v>
      </c>
      <c r="H27" s="113">
        <f t="shared" si="1"/>
        <v>3.84492034382958</v>
      </c>
    </row>
    <row r="28" spans="2:15" ht="30" customHeight="1" thickBot="1">
      <c r="B28" s="245" t="s">
        <v>7</v>
      </c>
      <c r="C28" s="246">
        <v>-26208</v>
      </c>
      <c r="D28" s="247">
        <v>6552</v>
      </c>
      <c r="E28" s="248">
        <f t="shared" si="0"/>
        <v>-5</v>
      </c>
      <c r="F28" s="149">
        <v>-80768</v>
      </c>
      <c r="G28" s="143">
        <v>-31164</v>
      </c>
      <c r="H28" s="82">
        <f t="shared" si="1"/>
        <v>1.591708381465794</v>
      </c>
    </row>
    <row r="29" spans="2:15" ht="30" customHeight="1" thickBot="1">
      <c r="B29" s="231" t="s">
        <v>197</v>
      </c>
      <c r="C29" s="226">
        <f>SUM(C27:C28)</f>
        <v>172062</v>
      </c>
      <c r="D29" s="232">
        <f>SUM(D27:D28)</f>
        <v>-61987</v>
      </c>
      <c r="E29" s="233">
        <f t="shared" si="0"/>
        <v>-3.7757755658444512</v>
      </c>
      <c r="F29" s="140">
        <f>SUM(F27:F28)</f>
        <v>476674</v>
      </c>
      <c r="G29" s="141">
        <f>SUM(G27:G28)</f>
        <v>83893</v>
      </c>
      <c r="H29" s="113">
        <f t="shared" si="1"/>
        <v>4.6819281704075433</v>
      </c>
    </row>
    <row r="30" spans="2:15" ht="30" customHeight="1" thickBot="1">
      <c r="B30" s="111" t="s">
        <v>198</v>
      </c>
      <c r="C30" s="150">
        <v>172062</v>
      </c>
      <c r="D30" s="151">
        <v>-61987</v>
      </c>
      <c r="E30" s="148">
        <f t="shared" si="0"/>
        <v>-3.7757755658444512</v>
      </c>
      <c r="F30" s="149">
        <v>476674</v>
      </c>
      <c r="G30" s="143">
        <v>83893</v>
      </c>
      <c r="H30" s="82">
        <f t="shared" si="1"/>
        <v>4.6819281704075433</v>
      </c>
    </row>
    <row r="31" spans="2:15" ht="30" customHeight="1" thickBot="1">
      <c r="B31" s="152" t="s">
        <v>151</v>
      </c>
      <c r="C31" s="159">
        <v>0.49</v>
      </c>
      <c r="D31" s="155">
        <v>-0.18</v>
      </c>
      <c r="E31" s="153">
        <f t="shared" si="0"/>
        <v>-3.7222222222222219</v>
      </c>
      <c r="F31" s="160">
        <v>1.37</v>
      </c>
      <c r="G31" s="156">
        <v>0.27</v>
      </c>
      <c r="H31" s="154">
        <f t="shared" si="1"/>
        <v>4.0740740740740744</v>
      </c>
    </row>
    <row r="32" spans="2:15" ht="30" customHeight="1" thickBot="1">
      <c r="B32" s="161"/>
      <c r="C32" s="164"/>
      <c r="D32" s="162"/>
      <c r="E32" s="163"/>
      <c r="F32" s="165"/>
      <c r="G32" s="162"/>
      <c r="H32" s="72"/>
    </row>
    <row r="33" spans="2:8" ht="30" customHeight="1">
      <c r="B33" s="166" t="s">
        <v>0</v>
      </c>
      <c r="C33" s="167">
        <f>C23-C14</f>
        <v>257897</v>
      </c>
      <c r="D33" s="168">
        <f>D23-D14</f>
        <v>196216</v>
      </c>
      <c r="E33" s="169">
        <f>(C33-D33)/D33</f>
        <v>0.3143525502507441</v>
      </c>
      <c r="F33" s="170">
        <f>F23-F14</f>
        <v>785085</v>
      </c>
      <c r="G33" s="168">
        <f>G23-G14</f>
        <v>538068</v>
      </c>
      <c r="H33" s="171">
        <f>(F33-G33)/G33</f>
        <v>0.45908138004861837</v>
      </c>
    </row>
    <row r="34" spans="2:8" ht="30" customHeight="1" thickBot="1">
      <c r="B34" s="172" t="s">
        <v>8</v>
      </c>
      <c r="C34" s="173">
        <f>C33/C4</f>
        <v>0.4001250502295432</v>
      </c>
      <c r="D34" s="174">
        <f>D33/D4</f>
        <v>0.31878501150261895</v>
      </c>
      <c r="E34" s="175" t="s">
        <v>192</v>
      </c>
      <c r="F34" s="176">
        <f>F33/F4</f>
        <v>0.38719934267081413</v>
      </c>
      <c r="G34" s="174">
        <f>G33/G4</f>
        <v>0.32675612256299885</v>
      </c>
      <c r="H34" s="177" t="s">
        <v>193</v>
      </c>
    </row>
    <row r="35" spans="2:8" ht="15">
      <c r="B35" s="215"/>
      <c r="C35" s="215"/>
      <c r="D35" s="215"/>
      <c r="E35" s="214"/>
      <c r="F35" s="215"/>
      <c r="G35" s="215"/>
      <c r="H35" s="215"/>
    </row>
    <row r="36" spans="2:8">
      <c r="B36" s="107"/>
      <c r="C36" s="107"/>
      <c r="D36" s="107"/>
      <c r="E36" s="107"/>
      <c r="F36" s="107"/>
      <c r="G36" s="107"/>
      <c r="H36" s="107"/>
    </row>
  </sheetData>
  <mergeCells count="2">
    <mergeCell ref="C2:E2"/>
    <mergeCell ref="F2:H2"/>
  </mergeCells>
  <pageMargins left="0.7" right="0.7" top="0.75" bottom="0.75" header="0.3" footer="0.3"/>
  <pageSetup paperSize="9" scale="49" orientation="portrait" horizontalDpi="4294967294" r:id="rId1"/>
  <ignoredErrors>
    <ignoredError sqref="C4:D4 F4:G4 C10:D10 F10:G10" formulaRange="1"/>
    <ignoredError sqref="E4 E10 E23 E27 E29 E33" formula="1"/>
  </ignoredErrors>
</worksheet>
</file>

<file path=xl/worksheets/sheet2.xml><?xml version="1.0" encoding="utf-8"?>
<worksheet xmlns="http://schemas.openxmlformats.org/spreadsheetml/2006/main" xmlns:r="http://schemas.openxmlformats.org/officeDocument/2006/relationships">
  <dimension ref="B1:U22"/>
  <sheetViews>
    <sheetView showGridLines="0"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2.875" customWidth="1"/>
    <col min="4" max="4" width="1.125" customWidth="1"/>
    <col min="5" max="5" width="12.875" customWidth="1"/>
    <col min="6" max="6" width="1.125" customWidth="1"/>
    <col min="7" max="7" width="9.625" customWidth="1"/>
    <col min="8" max="9" width="12.875" customWidth="1"/>
    <col min="10" max="10" width="9.625" customWidth="1"/>
    <col min="11" max="12" width="12.875" customWidth="1"/>
    <col min="13" max="13" width="9.625" customWidth="1"/>
    <col min="14" max="15" width="12.875" customWidth="1"/>
    <col min="16" max="16" width="9.625" customWidth="1"/>
  </cols>
  <sheetData>
    <row r="1" spans="2:21" ht="50.25" customHeight="1" thickBot="1">
      <c r="B1" s="108" t="s">
        <v>186</v>
      </c>
      <c r="C1" s="107"/>
      <c r="D1" s="107"/>
      <c r="E1" s="107"/>
      <c r="F1" s="107"/>
      <c r="G1" s="107"/>
      <c r="H1" s="107"/>
      <c r="I1" s="107"/>
      <c r="J1" s="107"/>
      <c r="K1" s="107"/>
      <c r="L1" s="107"/>
      <c r="M1" s="107"/>
      <c r="N1" s="107"/>
      <c r="O1" s="107"/>
      <c r="P1" s="107"/>
    </row>
    <row r="2" spans="2:21" s="182" customFormat="1" ht="30" customHeight="1" thickBot="1">
      <c r="B2" s="187"/>
      <c r="C2" s="316" t="s">
        <v>91</v>
      </c>
      <c r="D2" s="317"/>
      <c r="E2" s="317"/>
      <c r="F2" s="317"/>
      <c r="G2" s="318"/>
      <c r="H2" s="316" t="s">
        <v>99</v>
      </c>
      <c r="I2" s="317"/>
      <c r="J2" s="318"/>
      <c r="K2" s="316" t="s">
        <v>170</v>
      </c>
      <c r="L2" s="317"/>
      <c r="M2" s="318"/>
      <c r="N2" s="316" t="s">
        <v>171</v>
      </c>
      <c r="O2" s="317"/>
      <c r="P2" s="318"/>
      <c r="Q2" s="96"/>
    </row>
    <row r="3" spans="2:21" s="182" customFormat="1" ht="20.25" customHeight="1" thickBot="1">
      <c r="B3" s="188"/>
      <c r="C3" s="315" t="s">
        <v>177</v>
      </c>
      <c r="D3" s="313"/>
      <c r="E3" s="313"/>
      <c r="F3" s="313"/>
      <c r="G3" s="314"/>
      <c r="H3" s="315" t="s">
        <v>177</v>
      </c>
      <c r="I3" s="313"/>
      <c r="J3" s="314"/>
      <c r="K3" s="315" t="s">
        <v>177</v>
      </c>
      <c r="L3" s="313"/>
      <c r="M3" s="314"/>
      <c r="N3" s="315" t="s">
        <v>177</v>
      </c>
      <c r="O3" s="313"/>
      <c r="P3" s="314"/>
      <c r="Q3" s="96"/>
      <c r="R3" s="219"/>
      <c r="S3" s="219"/>
      <c r="T3" s="219"/>
      <c r="U3" s="219"/>
    </row>
    <row r="4" spans="2:21" s="203" customFormat="1" ht="20.25" customHeight="1" thickBot="1">
      <c r="B4" s="11" t="s">
        <v>163</v>
      </c>
      <c r="C4" s="204" t="s">
        <v>175</v>
      </c>
      <c r="D4" s="267"/>
      <c r="E4" s="205" t="s">
        <v>176</v>
      </c>
      <c r="F4" s="205"/>
      <c r="G4" s="206" t="s">
        <v>169</v>
      </c>
      <c r="H4" s="204" t="s">
        <v>175</v>
      </c>
      <c r="I4" s="205" t="s">
        <v>176</v>
      </c>
      <c r="J4" s="206" t="s">
        <v>169</v>
      </c>
      <c r="K4" s="204" t="s">
        <v>175</v>
      </c>
      <c r="L4" s="205" t="s">
        <v>176</v>
      </c>
      <c r="M4" s="206" t="s">
        <v>169</v>
      </c>
      <c r="N4" s="216" t="s">
        <v>175</v>
      </c>
      <c r="O4" s="217" t="s">
        <v>176</v>
      </c>
      <c r="P4" s="218" t="s">
        <v>169</v>
      </c>
      <c r="Q4" s="202"/>
      <c r="R4" s="220"/>
      <c r="S4" s="220"/>
      <c r="T4" s="220"/>
      <c r="U4" s="220"/>
    </row>
    <row r="5" spans="2:21" s="182" customFormat="1" ht="20.25" customHeight="1">
      <c r="B5" s="189" t="s">
        <v>165</v>
      </c>
      <c r="C5" s="269">
        <v>1321331</v>
      </c>
      <c r="D5" s="123"/>
      <c r="E5" s="124">
        <v>1212977</v>
      </c>
      <c r="F5" s="124"/>
      <c r="G5" s="270">
        <f>C5-E5</f>
        <v>108354</v>
      </c>
      <c r="H5" s="269">
        <v>706268</v>
      </c>
      <c r="I5" s="124">
        <v>433719</v>
      </c>
      <c r="J5" s="124">
        <f>H5-I5</f>
        <v>272549</v>
      </c>
      <c r="K5" s="275">
        <v>0</v>
      </c>
      <c r="L5" s="271">
        <v>0</v>
      </c>
      <c r="M5" s="276">
        <f>K5-L5</f>
        <v>0</v>
      </c>
      <c r="N5" s="256">
        <f>C5+H5+K5</f>
        <v>2027599</v>
      </c>
      <c r="O5" s="224">
        <f>E5+I5+L5</f>
        <v>1646696</v>
      </c>
      <c r="P5" s="272">
        <f>N5-O5</f>
        <v>380903</v>
      </c>
      <c r="Q5" s="96"/>
      <c r="R5" s="221"/>
      <c r="S5" s="221"/>
      <c r="T5" s="221"/>
      <c r="U5" s="219"/>
    </row>
    <row r="6" spans="2:21" s="182" customFormat="1" ht="20.25" customHeight="1">
      <c r="B6" s="190" t="s">
        <v>166</v>
      </c>
      <c r="C6" s="75">
        <v>9034</v>
      </c>
      <c r="D6" s="97"/>
      <c r="E6" s="76">
        <v>1361</v>
      </c>
      <c r="F6" s="76"/>
      <c r="G6" s="193">
        <f t="shared" ref="G6:G10" si="0">C6-E6</f>
        <v>7673</v>
      </c>
      <c r="H6" s="75">
        <v>72833</v>
      </c>
      <c r="I6" s="76">
        <v>39584</v>
      </c>
      <c r="J6" s="76">
        <f t="shared" ref="J6:J10" si="1">H6-I6</f>
        <v>33249</v>
      </c>
      <c r="K6" s="75">
        <v>-81867</v>
      </c>
      <c r="L6" s="76">
        <v>-40945</v>
      </c>
      <c r="M6" s="196">
        <f t="shared" ref="M6:M10" si="2">K6-L6</f>
        <v>-40922</v>
      </c>
      <c r="N6" s="274">
        <f t="shared" ref="N6:N10" si="3">C6+H6+K6</f>
        <v>0</v>
      </c>
      <c r="O6" s="208">
        <f t="shared" ref="O6:O10" si="4">E6+I6+L6</f>
        <v>0</v>
      </c>
      <c r="P6" s="209">
        <f t="shared" ref="P6:P10" si="5">N6-O6</f>
        <v>0</v>
      </c>
      <c r="Q6" s="96"/>
      <c r="R6" s="222"/>
      <c r="S6" s="222"/>
      <c r="T6" s="222"/>
      <c r="U6" s="219"/>
    </row>
    <row r="7" spans="2:21" s="182" customFormat="1" ht="20.25" customHeight="1">
      <c r="B7" s="191" t="s">
        <v>167</v>
      </c>
      <c r="C7" s="184">
        <v>1330365</v>
      </c>
      <c r="D7" s="268"/>
      <c r="E7" s="194">
        <v>1214338</v>
      </c>
      <c r="F7" s="194"/>
      <c r="G7" s="199">
        <f t="shared" si="0"/>
        <v>116027</v>
      </c>
      <c r="H7" s="184">
        <v>779101</v>
      </c>
      <c r="I7" s="194">
        <v>473303</v>
      </c>
      <c r="J7" s="194">
        <f t="shared" si="1"/>
        <v>305798</v>
      </c>
      <c r="K7" s="184">
        <v>-81867</v>
      </c>
      <c r="L7" s="194">
        <v>-40945</v>
      </c>
      <c r="M7" s="200">
        <f t="shared" si="2"/>
        <v>-40922</v>
      </c>
      <c r="N7" s="273">
        <f t="shared" si="3"/>
        <v>2027599</v>
      </c>
      <c r="O7" s="147">
        <f t="shared" si="4"/>
        <v>1646696</v>
      </c>
      <c r="P7" s="200">
        <f t="shared" si="5"/>
        <v>380903</v>
      </c>
      <c r="Q7" s="96"/>
      <c r="R7" s="223"/>
      <c r="S7" s="223"/>
      <c r="T7" s="223"/>
      <c r="U7" s="219"/>
    </row>
    <row r="8" spans="2:21" s="182" customFormat="1" ht="20.25" customHeight="1">
      <c r="B8" s="191" t="s">
        <v>0</v>
      </c>
      <c r="C8" s="184">
        <v>501890</v>
      </c>
      <c r="D8" s="268"/>
      <c r="E8" s="194">
        <v>386504</v>
      </c>
      <c r="F8" s="194"/>
      <c r="G8" s="199">
        <f t="shared" si="0"/>
        <v>115386</v>
      </c>
      <c r="H8" s="184">
        <v>283193</v>
      </c>
      <c r="I8" s="194">
        <v>151564</v>
      </c>
      <c r="J8" s="194">
        <f t="shared" si="1"/>
        <v>131629</v>
      </c>
      <c r="K8" s="184">
        <v>2</v>
      </c>
      <c r="L8" s="208">
        <v>0</v>
      </c>
      <c r="M8" s="200">
        <f t="shared" si="2"/>
        <v>2</v>
      </c>
      <c r="N8" s="273">
        <f t="shared" si="3"/>
        <v>785085</v>
      </c>
      <c r="O8" s="147">
        <f t="shared" si="4"/>
        <v>538068</v>
      </c>
      <c r="P8" s="200">
        <f t="shared" si="5"/>
        <v>247017</v>
      </c>
      <c r="Q8" s="96"/>
      <c r="R8" s="223"/>
      <c r="S8" s="223"/>
      <c r="T8" s="223"/>
      <c r="U8" s="219"/>
    </row>
    <row r="9" spans="2:21" s="182" customFormat="1" ht="20.25" customHeight="1">
      <c r="B9" s="191" t="s">
        <v>4</v>
      </c>
      <c r="C9" s="184">
        <v>362352</v>
      </c>
      <c r="D9" s="268"/>
      <c r="E9" s="194">
        <v>287796</v>
      </c>
      <c r="F9" s="194"/>
      <c r="G9" s="199">
        <f t="shared" si="0"/>
        <v>74556</v>
      </c>
      <c r="H9" s="184">
        <v>254040</v>
      </c>
      <c r="I9" s="194">
        <v>131248</v>
      </c>
      <c r="J9" s="194">
        <f t="shared" si="1"/>
        <v>122792</v>
      </c>
      <c r="K9" s="184">
        <v>-2662</v>
      </c>
      <c r="L9" s="194">
        <v>-2325</v>
      </c>
      <c r="M9" s="200">
        <f t="shared" si="2"/>
        <v>-337</v>
      </c>
      <c r="N9" s="273">
        <f t="shared" si="3"/>
        <v>613730</v>
      </c>
      <c r="O9" s="147">
        <f t="shared" si="4"/>
        <v>416719</v>
      </c>
      <c r="P9" s="200">
        <f t="shared" si="5"/>
        <v>197011</v>
      </c>
      <c r="Q9" s="96"/>
      <c r="R9" s="223"/>
      <c r="S9" s="223"/>
      <c r="T9" s="223"/>
      <c r="U9" s="219"/>
    </row>
    <row r="10" spans="2:21" s="182" customFormat="1" ht="48" customHeight="1">
      <c r="B10" s="190" t="s">
        <v>168</v>
      </c>
      <c r="C10" s="184">
        <v>164852</v>
      </c>
      <c r="D10" s="268" t="s">
        <v>185</v>
      </c>
      <c r="E10" s="194">
        <v>210205</v>
      </c>
      <c r="F10" s="194" t="s">
        <v>185</v>
      </c>
      <c r="G10" s="199">
        <f t="shared" si="0"/>
        <v>-45353</v>
      </c>
      <c r="H10" s="184">
        <v>22201</v>
      </c>
      <c r="I10" s="194">
        <v>9065</v>
      </c>
      <c r="J10" s="194">
        <f t="shared" si="1"/>
        <v>13136</v>
      </c>
      <c r="K10" s="207">
        <v>0</v>
      </c>
      <c r="L10" s="208">
        <v>0</v>
      </c>
      <c r="M10" s="209">
        <f t="shared" si="2"/>
        <v>0</v>
      </c>
      <c r="N10" s="273">
        <f t="shared" si="3"/>
        <v>187053</v>
      </c>
      <c r="O10" s="147">
        <f t="shared" si="4"/>
        <v>219270</v>
      </c>
      <c r="P10" s="200">
        <f t="shared" si="5"/>
        <v>-32217</v>
      </c>
      <c r="Q10" s="96"/>
      <c r="R10" s="223"/>
      <c r="S10" s="223"/>
      <c r="T10" s="223"/>
      <c r="U10" s="219"/>
    </row>
    <row r="11" spans="2:21" s="182" customFormat="1" ht="20.25" customHeight="1" thickBot="1">
      <c r="B11" s="192" t="s">
        <v>56</v>
      </c>
      <c r="C11" s="185">
        <f>133827+5711</f>
        <v>139538</v>
      </c>
      <c r="D11" s="105"/>
      <c r="E11" s="112">
        <v>98708</v>
      </c>
      <c r="F11" s="112"/>
      <c r="G11" s="195">
        <f>C11-E11</f>
        <v>40830</v>
      </c>
      <c r="H11" s="185">
        <f>29055+98</f>
        <v>29153</v>
      </c>
      <c r="I11" s="112">
        <v>20316</v>
      </c>
      <c r="J11" s="112">
        <f>H11-I11</f>
        <v>8837</v>
      </c>
      <c r="K11" s="185">
        <v>2664</v>
      </c>
      <c r="L11" s="112">
        <v>2325</v>
      </c>
      <c r="M11" s="198">
        <f>K11-L11</f>
        <v>339</v>
      </c>
      <c r="N11" s="259">
        <f>C11+H11+K11</f>
        <v>171355</v>
      </c>
      <c r="O11" s="197">
        <f>E11+I11+L11</f>
        <v>121349</v>
      </c>
      <c r="P11" s="198">
        <f>N11-O11</f>
        <v>50006</v>
      </c>
      <c r="Q11" s="96"/>
      <c r="R11" s="221"/>
      <c r="S11" s="221"/>
      <c r="T11" s="221"/>
      <c r="U11" s="219"/>
    </row>
    <row r="12" spans="2:21" s="182" customFormat="1" ht="20.25" customHeight="1">
      <c r="B12" s="201"/>
      <c r="C12" s="201"/>
      <c r="D12" s="201"/>
      <c r="E12" s="201"/>
      <c r="F12" s="201"/>
      <c r="G12" s="201"/>
      <c r="H12" s="201"/>
      <c r="I12" s="201"/>
      <c r="J12" s="201"/>
      <c r="K12" s="201"/>
      <c r="L12" s="201"/>
      <c r="M12" s="201"/>
      <c r="N12" s="201"/>
      <c r="O12" s="201"/>
      <c r="P12" s="201"/>
      <c r="Q12" s="96"/>
      <c r="R12" s="219"/>
      <c r="S12" s="219"/>
      <c r="T12" s="219"/>
      <c r="U12" s="219"/>
    </row>
    <row r="13" spans="2:21" s="182" customFormat="1" ht="20.25" customHeight="1">
      <c r="B13" s="266" t="s">
        <v>184</v>
      </c>
      <c r="C13" s="201"/>
      <c r="D13" s="201"/>
      <c r="E13" s="201"/>
      <c r="F13" s="201"/>
      <c r="G13" s="201"/>
      <c r="H13" s="201"/>
      <c r="I13" s="201"/>
      <c r="J13" s="201"/>
      <c r="K13" s="201"/>
      <c r="L13" s="201"/>
      <c r="M13" s="201"/>
      <c r="N13" s="201"/>
      <c r="O13" s="201"/>
      <c r="P13" s="201"/>
      <c r="Q13" s="96"/>
      <c r="R13" s="219"/>
      <c r="S13" s="219"/>
      <c r="T13" s="219"/>
      <c r="U13" s="219"/>
    </row>
    <row r="14" spans="2:21" ht="15">
      <c r="B14" s="266"/>
      <c r="G14" s="178"/>
      <c r="H14" s="2"/>
      <c r="I14" s="178"/>
      <c r="J14" s="178"/>
      <c r="K14" s="2"/>
      <c r="L14" s="2"/>
      <c r="M14" s="2"/>
      <c r="N14" s="2"/>
      <c r="O14" s="2"/>
      <c r="P14" s="2"/>
      <c r="Q14" s="2"/>
    </row>
    <row r="15" spans="2:21" ht="15">
      <c r="B15" s="266"/>
      <c r="G15" s="179"/>
      <c r="H15" s="2"/>
      <c r="I15" s="179"/>
      <c r="J15" s="179"/>
      <c r="K15" s="2"/>
      <c r="L15" s="2"/>
      <c r="M15" s="2"/>
      <c r="N15" s="2"/>
      <c r="O15" s="2"/>
      <c r="P15" s="2"/>
      <c r="Q15" s="2"/>
    </row>
    <row r="16" spans="2:21" ht="15">
      <c r="G16" s="178"/>
      <c r="H16" s="2"/>
      <c r="I16" s="178"/>
      <c r="J16" s="178"/>
      <c r="K16" s="2"/>
      <c r="L16" s="2"/>
      <c r="M16" s="2"/>
      <c r="N16" s="2"/>
      <c r="O16" s="2"/>
      <c r="P16" s="2"/>
      <c r="Q16" s="2"/>
    </row>
    <row r="17" spans="2:17" ht="15">
      <c r="G17" s="178"/>
      <c r="H17" s="2"/>
      <c r="I17" s="178"/>
      <c r="J17" s="178"/>
      <c r="K17" s="2"/>
      <c r="L17" s="2"/>
      <c r="M17" s="2"/>
      <c r="N17" s="2"/>
      <c r="O17" s="2"/>
      <c r="P17" s="2"/>
      <c r="Q17" s="2"/>
    </row>
    <row r="18" spans="2:17" ht="15">
      <c r="G18" s="178"/>
      <c r="H18" s="2"/>
      <c r="I18" s="178"/>
      <c r="J18" s="178"/>
      <c r="K18" s="2"/>
      <c r="L18" s="2"/>
      <c r="M18" s="2"/>
      <c r="N18" s="2"/>
      <c r="O18" s="2"/>
      <c r="P18" s="2"/>
      <c r="Q18" s="2"/>
    </row>
    <row r="19" spans="2:17" ht="15">
      <c r="G19" s="180"/>
      <c r="H19" s="2"/>
      <c r="I19" s="180"/>
      <c r="J19" s="180"/>
      <c r="K19" s="2"/>
      <c r="L19" s="2"/>
      <c r="M19" s="2"/>
      <c r="N19" s="2"/>
      <c r="O19" s="2"/>
      <c r="P19" s="2"/>
      <c r="Q19" s="2"/>
    </row>
    <row r="20" spans="2:17" ht="15">
      <c r="G20" s="181"/>
      <c r="H20" s="2"/>
      <c r="I20" s="181"/>
      <c r="J20" s="181"/>
      <c r="K20" s="2"/>
      <c r="L20" s="2"/>
      <c r="M20" s="2"/>
      <c r="N20" s="2"/>
      <c r="O20" s="2"/>
      <c r="P20" s="2"/>
      <c r="Q20" s="2"/>
    </row>
    <row r="21" spans="2:17" ht="15">
      <c r="G21" s="180"/>
      <c r="H21" s="2"/>
      <c r="I21" s="180"/>
      <c r="J21" s="180"/>
      <c r="K21" s="2"/>
      <c r="L21" s="2"/>
      <c r="M21" s="2"/>
      <c r="N21" s="2"/>
      <c r="O21" s="2"/>
      <c r="P21" s="2"/>
      <c r="Q21" s="2"/>
    </row>
    <row r="22" spans="2:17" ht="15">
      <c r="B22" s="2"/>
      <c r="C22" s="2"/>
      <c r="D22" s="2"/>
      <c r="E22" s="2"/>
      <c r="F22" s="2"/>
      <c r="G22" s="2"/>
      <c r="H22" s="2"/>
      <c r="I22" s="2"/>
      <c r="J22" s="2"/>
      <c r="K22" s="2"/>
      <c r="L22" s="2"/>
      <c r="M22" s="2"/>
      <c r="N22" s="2"/>
      <c r="O22" s="2"/>
      <c r="P22" s="2"/>
      <c r="Q22" s="2"/>
    </row>
  </sheetData>
  <mergeCells count="8">
    <mergeCell ref="N2:P2"/>
    <mergeCell ref="N3:P3"/>
    <mergeCell ref="C2:G2"/>
    <mergeCell ref="H3:J3"/>
    <mergeCell ref="H2:J2"/>
    <mergeCell ref="C3:G3"/>
    <mergeCell ref="K2:M2"/>
    <mergeCell ref="K3:M3"/>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dimension ref="A1:I49"/>
  <sheetViews>
    <sheetView showGridLines="0" zoomScaleNormal="100" workbookViewId="0">
      <pane ySplit="2" topLeftCell="A3" activePane="bottomLeft" state="frozen"/>
      <selection pane="bottomLeft" activeCell="G11" sqref="G11"/>
    </sheetView>
  </sheetViews>
  <sheetFormatPr defaultRowHeight="14.25"/>
  <cols>
    <col min="1" max="1" width="1.625" style="107" customWidth="1"/>
    <col min="2" max="2" width="52.375" bestFit="1" customWidth="1"/>
    <col min="3" max="5" width="15.625" customWidth="1"/>
  </cols>
  <sheetData>
    <row r="1" spans="2:9" ht="50.25" customHeight="1" thickBot="1">
      <c r="B1" s="108" t="s">
        <v>144</v>
      </c>
      <c r="C1" s="107"/>
      <c r="D1" s="107"/>
      <c r="E1" s="107"/>
    </row>
    <row r="2" spans="2:9" ht="40.5" customHeight="1" thickBot="1">
      <c r="B2" s="157" t="s">
        <v>164</v>
      </c>
      <c r="C2" s="115" t="s">
        <v>175</v>
      </c>
      <c r="D2" s="63" t="s">
        <v>130</v>
      </c>
      <c r="E2" s="62" t="s">
        <v>75</v>
      </c>
    </row>
    <row r="3" spans="2:9" ht="30" customHeight="1" thickBot="1">
      <c r="B3" s="210" t="s">
        <v>9</v>
      </c>
      <c r="C3" s="213"/>
      <c r="D3" s="211"/>
      <c r="E3" s="212"/>
    </row>
    <row r="4" spans="2:9" ht="20.25" customHeight="1">
      <c r="B4" s="68" t="s">
        <v>10</v>
      </c>
      <c r="C4" s="123">
        <v>425068</v>
      </c>
      <c r="D4" s="124">
        <v>408610</v>
      </c>
      <c r="E4" s="125">
        <f t="shared" ref="E4:E24" si="0">(C4-D4)/D4</f>
        <v>4.0278015711803429E-2</v>
      </c>
    </row>
    <row r="5" spans="2:9" ht="20.25" customHeight="1">
      <c r="B5" s="69" t="s">
        <v>11</v>
      </c>
      <c r="C5" s="97">
        <v>257043</v>
      </c>
      <c r="D5" s="76">
        <v>263277</v>
      </c>
      <c r="E5" s="82">
        <f t="shared" si="0"/>
        <v>-2.3678483118540549E-2</v>
      </c>
    </row>
    <row r="6" spans="2:9" ht="20.25" customHeight="1">
      <c r="B6" s="69" t="s">
        <v>14</v>
      </c>
      <c r="C6" s="97">
        <v>2575456</v>
      </c>
      <c r="D6" s="76">
        <v>2412285</v>
      </c>
      <c r="E6" s="82">
        <f t="shared" si="0"/>
        <v>6.7641675838468501E-2</v>
      </c>
    </row>
    <row r="7" spans="2:9" ht="20.25" customHeight="1">
      <c r="B7" s="69" t="s">
        <v>63</v>
      </c>
      <c r="C7" s="97">
        <v>840000</v>
      </c>
      <c r="D7" s="76">
        <v>840000</v>
      </c>
      <c r="E7" s="82">
        <f t="shared" si="0"/>
        <v>0</v>
      </c>
    </row>
    <row r="8" spans="2:9" ht="20.25" customHeight="1">
      <c r="B8" s="69" t="s">
        <v>66</v>
      </c>
      <c r="C8" s="97">
        <v>68459</v>
      </c>
      <c r="D8" s="76">
        <v>54194</v>
      </c>
      <c r="E8" s="82">
        <f t="shared" si="0"/>
        <v>0.26322102077720783</v>
      </c>
    </row>
    <row r="9" spans="2:9" ht="20.25" customHeight="1">
      <c r="B9" s="69" t="s">
        <v>64</v>
      </c>
      <c r="C9" s="97">
        <v>95323</v>
      </c>
      <c r="D9" s="76">
        <v>131141</v>
      </c>
      <c r="E9" s="82">
        <f t="shared" si="0"/>
        <v>-0.27312587215287365</v>
      </c>
    </row>
    <row r="10" spans="2:9" ht="20.25" customHeight="1">
      <c r="B10" s="69" t="s">
        <v>12</v>
      </c>
      <c r="C10" s="97">
        <v>8378</v>
      </c>
      <c r="D10" s="76">
        <v>8440</v>
      </c>
      <c r="E10" s="82">
        <f t="shared" si="0"/>
        <v>-7.345971563981043E-3</v>
      </c>
    </row>
    <row r="11" spans="2:9" ht="20.25" customHeight="1">
      <c r="B11" s="69" t="s">
        <v>131</v>
      </c>
      <c r="C11" s="97">
        <v>33252</v>
      </c>
      <c r="D11" s="76">
        <v>35028</v>
      </c>
      <c r="E11" s="82">
        <f t="shared" si="0"/>
        <v>-5.0702295306611855E-2</v>
      </c>
    </row>
    <row r="12" spans="2:9" ht="20.25" customHeight="1">
      <c r="B12" s="69" t="s">
        <v>132</v>
      </c>
      <c r="C12" s="97">
        <v>116704</v>
      </c>
      <c r="D12" s="76">
        <v>69447</v>
      </c>
      <c r="E12" s="82">
        <f t="shared" si="0"/>
        <v>0.68047575849208752</v>
      </c>
    </row>
    <row r="13" spans="2:9" ht="20.25" customHeight="1" thickBot="1">
      <c r="B13" s="109" t="s">
        <v>13</v>
      </c>
      <c r="C13" s="105">
        <v>37018</v>
      </c>
      <c r="D13" s="112">
        <v>55726</v>
      </c>
      <c r="E13" s="127">
        <f t="shared" si="0"/>
        <v>-0.33571402935792988</v>
      </c>
    </row>
    <row r="14" spans="2:9" ht="30" customHeight="1" thickBot="1">
      <c r="B14" s="279" t="s">
        <v>15</v>
      </c>
      <c r="C14" s="280">
        <f>SUM(C4:C13)</f>
        <v>4456701</v>
      </c>
      <c r="D14" s="281">
        <f>SUM(D4:D13)</f>
        <v>4278148</v>
      </c>
      <c r="E14" s="278">
        <f t="shared" si="0"/>
        <v>4.1736050272220597E-2</v>
      </c>
    </row>
    <row r="15" spans="2:9" ht="20.25" customHeight="1">
      <c r="B15" s="69" t="s">
        <v>65</v>
      </c>
      <c r="C15" s="97">
        <v>171461</v>
      </c>
      <c r="D15" s="76">
        <v>137429</v>
      </c>
      <c r="E15" s="82">
        <f t="shared" si="0"/>
        <v>0.24763332338880439</v>
      </c>
      <c r="H15" s="277"/>
      <c r="I15" s="277"/>
    </row>
    <row r="16" spans="2:9" ht="20.25" customHeight="1">
      <c r="B16" s="69" t="s">
        <v>16</v>
      </c>
      <c r="C16" s="97">
        <v>177054</v>
      </c>
      <c r="D16" s="76">
        <v>178127</v>
      </c>
      <c r="E16" s="82">
        <f t="shared" si="0"/>
        <v>-6.0237920135633562E-3</v>
      </c>
      <c r="H16" s="277"/>
      <c r="I16" s="277"/>
    </row>
    <row r="17" spans="2:9" ht="20.25" customHeight="1">
      <c r="B17" s="69" t="s">
        <v>68</v>
      </c>
      <c r="C17" s="97">
        <v>0</v>
      </c>
      <c r="D17" s="76">
        <v>14854</v>
      </c>
      <c r="E17" s="82">
        <f t="shared" si="0"/>
        <v>-1</v>
      </c>
      <c r="H17" s="277"/>
      <c r="I17" s="277"/>
    </row>
    <row r="18" spans="2:9" ht="20.25" customHeight="1">
      <c r="B18" s="69" t="s">
        <v>133</v>
      </c>
      <c r="C18" s="97">
        <v>376949</v>
      </c>
      <c r="D18" s="76">
        <v>320542</v>
      </c>
      <c r="E18" s="82">
        <f t="shared" si="0"/>
        <v>0.17597381934348696</v>
      </c>
      <c r="H18" s="277"/>
      <c r="I18" s="277"/>
    </row>
    <row r="19" spans="2:9" ht="20.25" customHeight="1">
      <c r="B19" s="69" t="s">
        <v>134</v>
      </c>
      <c r="C19" s="97">
        <v>321</v>
      </c>
      <c r="D19" s="76">
        <v>10086</v>
      </c>
      <c r="E19" s="82">
        <f t="shared" si="0"/>
        <v>-0.96817370612730513</v>
      </c>
      <c r="H19" s="277"/>
      <c r="I19" s="277"/>
    </row>
    <row r="20" spans="2:9" ht="20.25" customHeight="1">
      <c r="B20" s="69" t="s">
        <v>135</v>
      </c>
      <c r="C20" s="97">
        <v>54038</v>
      </c>
      <c r="D20" s="76">
        <v>59361</v>
      </c>
      <c r="E20" s="82">
        <f t="shared" si="0"/>
        <v>-8.9671669951651753E-2</v>
      </c>
      <c r="H20" s="277"/>
      <c r="I20" s="277"/>
    </row>
    <row r="21" spans="2:9" ht="20.25" customHeight="1">
      <c r="B21" s="69" t="s">
        <v>136</v>
      </c>
      <c r="C21" s="97">
        <v>53239</v>
      </c>
      <c r="D21" s="76">
        <v>72467</v>
      </c>
      <c r="E21" s="82">
        <f t="shared" si="0"/>
        <v>-0.26533456607835293</v>
      </c>
      <c r="H21" s="277"/>
      <c r="I21" s="277"/>
    </row>
    <row r="22" spans="2:9" ht="20.25" customHeight="1" thickBot="1">
      <c r="B22" s="69" t="s">
        <v>17</v>
      </c>
      <c r="C22" s="97">
        <v>225111</v>
      </c>
      <c r="D22" s="76">
        <v>277534</v>
      </c>
      <c r="E22" s="82">
        <f t="shared" si="0"/>
        <v>-0.18888856860781023</v>
      </c>
      <c r="H22" s="277"/>
      <c r="I22" s="277"/>
    </row>
    <row r="23" spans="2:9" ht="30" customHeight="1" thickBot="1">
      <c r="B23" s="99" t="s">
        <v>18</v>
      </c>
      <c r="C23" s="100">
        <f>SUM(C15:C22)</f>
        <v>1058173</v>
      </c>
      <c r="D23" s="101">
        <f>SUM(D15:D22)</f>
        <v>1070400</v>
      </c>
      <c r="E23" s="113">
        <f t="shared" si="0"/>
        <v>-1.1422832585949177E-2</v>
      </c>
    </row>
    <row r="24" spans="2:9" ht="30" customHeight="1" thickBot="1">
      <c r="B24" s="102" t="s">
        <v>19</v>
      </c>
      <c r="C24" s="103">
        <f>C23+C14</f>
        <v>5514874</v>
      </c>
      <c r="D24" s="103">
        <f>D14+D23</f>
        <v>5348548</v>
      </c>
      <c r="E24" s="114">
        <f t="shared" si="0"/>
        <v>3.1097411858321173E-2</v>
      </c>
    </row>
    <row r="25" spans="2:9" ht="30" customHeight="1" thickBot="1">
      <c r="B25" s="210" t="s">
        <v>20</v>
      </c>
      <c r="C25" s="214"/>
      <c r="D25" s="214"/>
      <c r="E25" s="214"/>
    </row>
    <row r="26" spans="2:9" ht="20.25" customHeight="1">
      <c r="B26" s="68" t="s">
        <v>21</v>
      </c>
      <c r="C26" s="123">
        <v>13934</v>
      </c>
      <c r="D26" s="124">
        <v>13934</v>
      </c>
      <c r="E26" s="125">
        <f t="shared" ref="E26:E31" si="1">(C26-D26)/D26</f>
        <v>0</v>
      </c>
      <c r="G26" s="277"/>
      <c r="H26" s="277"/>
    </row>
    <row r="27" spans="2:9" ht="20.25" customHeight="1">
      <c r="B27" s="69" t="s">
        <v>137</v>
      </c>
      <c r="C27" s="97">
        <v>1295103</v>
      </c>
      <c r="D27" s="76">
        <v>1295103</v>
      </c>
      <c r="E27" s="82">
        <f t="shared" si="1"/>
        <v>0</v>
      </c>
      <c r="G27" s="277"/>
      <c r="H27" s="277"/>
    </row>
    <row r="28" spans="2:9" ht="20.25" customHeight="1">
      <c r="B28" s="69" t="s">
        <v>138</v>
      </c>
      <c r="C28" s="97">
        <v>-8191</v>
      </c>
      <c r="D28" s="76">
        <v>9611</v>
      </c>
      <c r="E28" s="82">
        <f t="shared" si="1"/>
        <v>-1.8522526271980022</v>
      </c>
      <c r="G28" s="277"/>
      <c r="H28" s="277"/>
    </row>
    <row r="29" spans="2:9" ht="20.25" customHeight="1" thickBot="1">
      <c r="B29" s="109" t="s">
        <v>139</v>
      </c>
      <c r="C29" s="105">
        <v>1054069</v>
      </c>
      <c r="D29" s="112">
        <v>577395</v>
      </c>
      <c r="E29" s="127">
        <f t="shared" si="1"/>
        <v>0.82555962555962559</v>
      </c>
      <c r="G29" s="277"/>
      <c r="H29" s="277"/>
    </row>
    <row r="30" spans="2:9" ht="30" customHeight="1" thickBot="1">
      <c r="B30" s="99" t="s">
        <v>22</v>
      </c>
      <c r="C30" s="100">
        <f>SUM(C26:C29)</f>
        <v>2354915</v>
      </c>
      <c r="D30" s="101">
        <f>SUM(D26:D29)</f>
        <v>1896043</v>
      </c>
      <c r="E30" s="113">
        <f t="shared" si="1"/>
        <v>0.24201560829580343</v>
      </c>
      <c r="G30" s="282"/>
      <c r="H30" s="282"/>
    </row>
    <row r="31" spans="2:9" ht="20.25" customHeight="1">
      <c r="B31" s="69" t="s">
        <v>23</v>
      </c>
      <c r="C31" s="97">
        <v>680371</v>
      </c>
      <c r="D31" s="76">
        <v>958407</v>
      </c>
      <c r="E31" s="82">
        <f t="shared" si="1"/>
        <v>-0.29010222170747918</v>
      </c>
      <c r="G31" s="277"/>
      <c r="H31" s="277"/>
    </row>
    <row r="32" spans="2:9" ht="20.25" customHeight="1">
      <c r="B32" s="69" t="s">
        <v>145</v>
      </c>
      <c r="C32" s="97">
        <v>1347224</v>
      </c>
      <c r="D32" s="76">
        <v>1417525</v>
      </c>
      <c r="E32" s="82">
        <f t="shared" ref="E32:E36" si="2">(C32-D32)/D32</f>
        <v>-4.9594187051374757E-2</v>
      </c>
      <c r="G32" s="277"/>
      <c r="H32" s="277"/>
    </row>
    <row r="33" spans="2:8" ht="20.25" customHeight="1">
      <c r="B33" s="69" t="s">
        <v>140</v>
      </c>
      <c r="C33" s="97">
        <v>638</v>
      </c>
      <c r="D33" s="76">
        <v>934</v>
      </c>
      <c r="E33" s="82">
        <f t="shared" si="2"/>
        <v>-0.31691648822269808</v>
      </c>
      <c r="G33" s="277"/>
      <c r="H33" s="277"/>
    </row>
    <row r="34" spans="2:8" ht="20.25" customHeight="1">
      <c r="B34" s="69" t="s">
        <v>141</v>
      </c>
      <c r="C34" s="97">
        <v>97271</v>
      </c>
      <c r="D34" s="76">
        <v>87122</v>
      </c>
      <c r="E34" s="82">
        <f t="shared" si="2"/>
        <v>0.11649181607401116</v>
      </c>
      <c r="G34" s="277"/>
      <c r="H34" s="277"/>
    </row>
    <row r="35" spans="2:8" ht="20.25" customHeight="1">
      <c r="B35" s="69" t="s">
        <v>142</v>
      </c>
      <c r="C35" s="97">
        <v>5716</v>
      </c>
      <c r="D35" s="76">
        <v>7595</v>
      </c>
      <c r="E35" s="82">
        <f t="shared" si="2"/>
        <v>-0.24739960500329164</v>
      </c>
      <c r="G35" s="277"/>
      <c r="H35" s="277"/>
    </row>
    <row r="36" spans="2:8" ht="20.25" customHeight="1" thickBot="1">
      <c r="B36" s="109" t="s">
        <v>25</v>
      </c>
      <c r="C36" s="105">
        <v>19037</v>
      </c>
      <c r="D36" s="112">
        <v>12497</v>
      </c>
      <c r="E36" s="82">
        <f t="shared" si="2"/>
        <v>0.5233255981435545</v>
      </c>
      <c r="G36" s="277"/>
      <c r="H36" s="277"/>
    </row>
    <row r="37" spans="2:8" ht="30" customHeight="1" thickBot="1">
      <c r="B37" s="99" t="s">
        <v>26</v>
      </c>
      <c r="C37" s="100">
        <f>SUM(C31:C36)</f>
        <v>2150257</v>
      </c>
      <c r="D37" s="101">
        <f>SUM(D31:D36)</f>
        <v>2484080</v>
      </c>
      <c r="E37" s="113">
        <f>(C37-D37)/D37</f>
        <v>-0.13438496344723197</v>
      </c>
      <c r="G37" s="282"/>
      <c r="H37" s="282"/>
    </row>
    <row r="38" spans="2:8" ht="20.25" customHeight="1">
      <c r="B38" s="69" t="s">
        <v>23</v>
      </c>
      <c r="C38" s="97">
        <v>238676</v>
      </c>
      <c r="D38" s="76">
        <v>246778</v>
      </c>
      <c r="E38" s="82">
        <f>(C38-D38)/D38</f>
        <v>-3.2831127572149871E-2</v>
      </c>
      <c r="G38" s="277"/>
      <c r="H38" s="277"/>
    </row>
    <row r="39" spans="2:8" ht="20.25" customHeight="1">
      <c r="B39" s="69" t="s">
        <v>146</v>
      </c>
      <c r="C39" s="97">
        <v>99687</v>
      </c>
      <c r="D39" s="76">
        <v>105052</v>
      </c>
      <c r="E39" s="82">
        <f t="shared" ref="E39:E44" si="3">(C39-D39)/D39</f>
        <v>-5.106994631230248E-2</v>
      </c>
      <c r="G39" s="277"/>
      <c r="H39" s="277"/>
    </row>
    <row r="40" spans="2:8" ht="20.25" customHeight="1">
      <c r="B40" s="69" t="s">
        <v>24</v>
      </c>
      <c r="C40" s="97">
        <v>234</v>
      </c>
      <c r="D40" s="76">
        <v>252</v>
      </c>
      <c r="E40" s="82">
        <f t="shared" si="3"/>
        <v>-7.1428571428571425E-2</v>
      </c>
      <c r="G40" s="277"/>
      <c r="H40" s="277"/>
    </row>
    <row r="41" spans="2:8" ht="20.25" customHeight="1">
      <c r="B41" s="111" t="s">
        <v>28</v>
      </c>
      <c r="C41" s="97">
        <v>441676</v>
      </c>
      <c r="D41" s="76">
        <v>374955</v>
      </c>
      <c r="E41" s="82">
        <f t="shared" si="3"/>
        <v>0.17794401994906056</v>
      </c>
      <c r="G41" s="277"/>
      <c r="H41" s="277"/>
    </row>
    <row r="42" spans="2:8" ht="20.25" customHeight="1">
      <c r="B42" s="111" t="s">
        <v>27</v>
      </c>
      <c r="C42" s="97">
        <v>6782</v>
      </c>
      <c r="D42" s="76">
        <v>29226</v>
      </c>
      <c r="E42" s="82">
        <f t="shared" si="3"/>
        <v>-0.76794634914117565</v>
      </c>
      <c r="G42" s="277"/>
      <c r="H42" s="277"/>
    </row>
    <row r="43" spans="2:8" ht="20.25" customHeight="1">
      <c r="B43" s="111" t="s">
        <v>48</v>
      </c>
      <c r="C43" s="97">
        <v>12084</v>
      </c>
      <c r="D43" s="76">
        <v>12744</v>
      </c>
      <c r="E43" s="82">
        <f t="shared" si="3"/>
        <v>-5.1789077212806026E-2</v>
      </c>
      <c r="G43" s="277"/>
      <c r="H43" s="277"/>
    </row>
    <row r="44" spans="2:8" ht="20.25" customHeight="1" thickBot="1">
      <c r="B44" s="69" t="s">
        <v>142</v>
      </c>
      <c r="C44" s="97">
        <v>210563</v>
      </c>
      <c r="D44" s="76">
        <v>199418</v>
      </c>
      <c r="E44" s="82">
        <f t="shared" si="3"/>
        <v>5.5887633012065112E-2</v>
      </c>
      <c r="G44" s="277"/>
      <c r="H44" s="277"/>
    </row>
    <row r="45" spans="2:8" ht="30" customHeight="1" thickBot="1">
      <c r="B45" s="99" t="s">
        <v>29</v>
      </c>
      <c r="C45" s="100">
        <f>SUM(C38:C44)</f>
        <v>1009702</v>
      </c>
      <c r="D45" s="101">
        <f>SUM(D38:D44)</f>
        <v>968425</v>
      </c>
      <c r="E45" s="113">
        <f>(C45-D45)/D45</f>
        <v>4.2622815396132899E-2</v>
      </c>
      <c r="G45" s="263"/>
      <c r="H45" s="263"/>
    </row>
    <row r="46" spans="2:8" ht="30" customHeight="1" thickBot="1">
      <c r="B46" s="99" t="s">
        <v>30</v>
      </c>
      <c r="C46" s="100">
        <f>C37+C45</f>
        <v>3159959</v>
      </c>
      <c r="D46" s="101">
        <f>D37+D45</f>
        <v>3452505</v>
      </c>
      <c r="E46" s="113">
        <f>(C46-D46)/D46</f>
        <v>-8.47344174736894E-2</v>
      </c>
    </row>
    <row r="47" spans="2:8" ht="30" customHeight="1" thickBot="1">
      <c r="B47" s="102" t="s">
        <v>143</v>
      </c>
      <c r="C47" s="103">
        <f>C30+C46</f>
        <v>5514874</v>
      </c>
      <c r="D47" s="103">
        <f>D30+D46</f>
        <v>5348548</v>
      </c>
      <c r="E47" s="114">
        <f>(C47-D47)/D47</f>
        <v>3.1097411858321173E-2</v>
      </c>
    </row>
    <row r="48" spans="2:8" ht="15">
      <c r="B48" s="2"/>
      <c r="C48" s="2"/>
      <c r="D48" s="2"/>
    </row>
    <row r="49" spans="2:4" ht="15">
      <c r="B49" s="2"/>
      <c r="C49" s="2"/>
      <c r="D49" s="2"/>
    </row>
  </sheetData>
  <pageMargins left="0.7" right="0.7" top="0.75" bottom="0.75" header="0.3" footer="0.3"/>
  <pageSetup paperSize="9" scale="68" orientation="portrait" horizontalDpi="4294967294" r:id="rId1"/>
</worksheet>
</file>

<file path=xl/worksheets/sheet4.xml><?xml version="1.0" encoding="utf-8"?>
<worksheet xmlns="http://schemas.openxmlformats.org/spreadsheetml/2006/main" xmlns:r="http://schemas.openxmlformats.org/officeDocument/2006/relationships">
  <dimension ref="A1:I49"/>
  <sheetViews>
    <sheetView showGridLines="0" zoomScaleNormal="100" workbookViewId="0">
      <pane ySplit="3" topLeftCell="A4" activePane="bottomLeft" state="frozen"/>
      <selection pane="bottomLeft" activeCell="C13" sqref="C13"/>
    </sheetView>
  </sheetViews>
  <sheetFormatPr defaultRowHeight="14.25"/>
  <cols>
    <col min="1" max="1" width="1.625" style="107" customWidth="1"/>
    <col min="2" max="2" width="72" customWidth="1"/>
    <col min="3" max="5" width="15.625" customWidth="1"/>
  </cols>
  <sheetData>
    <row r="1" spans="2:9" ht="50.25" customHeight="1" thickBot="1">
      <c r="B1" s="108" t="s">
        <v>144</v>
      </c>
      <c r="C1" s="107"/>
      <c r="D1" s="107"/>
      <c r="E1" s="107"/>
    </row>
    <row r="2" spans="2:9" ht="20.25" customHeight="1" thickBot="1">
      <c r="B2" s="104" t="s">
        <v>128</v>
      </c>
      <c r="C2" s="313" t="s">
        <v>191</v>
      </c>
      <c r="D2" s="313"/>
      <c r="E2" s="314"/>
    </row>
    <row r="3" spans="2:9" ht="20.25" customHeight="1" thickBot="1">
      <c r="B3" s="110" t="s">
        <v>163</v>
      </c>
      <c r="C3" s="115" t="s">
        <v>175</v>
      </c>
      <c r="D3" s="63" t="s">
        <v>176</v>
      </c>
      <c r="E3" s="62" t="s">
        <v>75</v>
      </c>
    </row>
    <row r="4" spans="2:9" ht="25.5" customHeight="1" thickBot="1">
      <c r="B4" s="71" t="s">
        <v>112</v>
      </c>
      <c r="C4" s="98">
        <v>476674</v>
      </c>
      <c r="D4" s="79">
        <v>83893</v>
      </c>
      <c r="E4" s="81">
        <f>(C4-D4)/D4</f>
        <v>4.6819281704075433</v>
      </c>
      <c r="H4" s="282"/>
      <c r="I4" s="282"/>
    </row>
    <row r="5" spans="2:9" ht="25.5" customHeight="1" thickBot="1">
      <c r="B5" s="71" t="s">
        <v>31</v>
      </c>
      <c r="C5" s="117">
        <f>SUM(C6:C22)</f>
        <v>152096</v>
      </c>
      <c r="D5" s="73">
        <f>SUM(D6:D22)</f>
        <v>174904</v>
      </c>
      <c r="E5" s="81">
        <f t="shared" ref="E5:E49" si="0">(C5-D5)/D5</f>
        <v>-0.13040296391163153</v>
      </c>
      <c r="H5" s="288"/>
      <c r="I5" s="288"/>
    </row>
    <row r="6" spans="2:9" ht="15">
      <c r="B6" s="283" t="s">
        <v>56</v>
      </c>
      <c r="C6" s="123">
        <v>171355</v>
      </c>
      <c r="D6" s="124">
        <v>121349</v>
      </c>
      <c r="E6" s="125">
        <f t="shared" si="0"/>
        <v>0.41208415396913034</v>
      </c>
      <c r="H6" s="277"/>
      <c r="I6" s="277"/>
    </row>
    <row r="7" spans="2:9" ht="15">
      <c r="B7" s="284" t="s">
        <v>57</v>
      </c>
      <c r="C7" s="118">
        <v>-140589</v>
      </c>
      <c r="D7" s="77">
        <v>-94701</v>
      </c>
      <c r="E7" s="82">
        <f t="shared" si="0"/>
        <v>0.48455665726866665</v>
      </c>
      <c r="H7" s="287"/>
      <c r="I7" s="287"/>
    </row>
    <row r="8" spans="2:9" ht="15">
      <c r="B8" s="284" t="s">
        <v>58</v>
      </c>
      <c r="C8" s="118">
        <v>145406</v>
      </c>
      <c r="D8" s="77">
        <v>104453</v>
      </c>
      <c r="E8" s="82">
        <f t="shared" si="0"/>
        <v>0.39207107502896038</v>
      </c>
      <c r="H8" s="287"/>
      <c r="I8" s="287"/>
    </row>
    <row r="9" spans="2:9" ht="15">
      <c r="B9" s="284" t="s">
        <v>113</v>
      </c>
      <c r="C9" s="118">
        <v>-483</v>
      </c>
      <c r="D9" s="77">
        <v>1304</v>
      </c>
      <c r="E9" s="82">
        <f t="shared" si="0"/>
        <v>-1.3703987730061349</v>
      </c>
      <c r="H9" s="287"/>
      <c r="I9" s="287"/>
    </row>
    <row r="10" spans="2:9" ht="15">
      <c r="B10" s="284" t="s">
        <v>59</v>
      </c>
      <c r="C10" s="118">
        <v>6138</v>
      </c>
      <c r="D10" s="77">
        <v>2497</v>
      </c>
      <c r="E10" s="82">
        <f t="shared" si="0"/>
        <v>1.4581497797356828</v>
      </c>
      <c r="H10" s="287"/>
      <c r="I10" s="287"/>
    </row>
    <row r="11" spans="2:9" ht="15">
      <c r="B11" s="284" t="s">
        <v>32</v>
      </c>
      <c r="C11" s="118">
        <v>156893</v>
      </c>
      <c r="D11" s="77">
        <v>116992</v>
      </c>
      <c r="E11" s="82">
        <f t="shared" si="0"/>
        <v>0.34105750820568925</v>
      </c>
      <c r="H11" s="287"/>
      <c r="I11" s="287"/>
    </row>
    <row r="12" spans="2:9" ht="15">
      <c r="B12" s="284" t="s">
        <v>33</v>
      </c>
      <c r="C12" s="118">
        <v>1093</v>
      </c>
      <c r="D12" s="77">
        <v>7437</v>
      </c>
      <c r="E12" s="82">
        <f t="shared" si="0"/>
        <v>-0.85303213661422617</v>
      </c>
      <c r="H12" s="287"/>
      <c r="I12" s="287"/>
    </row>
    <row r="13" spans="2:9" ht="15">
      <c r="B13" s="284" t="s">
        <v>34</v>
      </c>
      <c r="C13" s="118">
        <v>-90590</v>
      </c>
      <c r="D13" s="77">
        <v>-66006</v>
      </c>
      <c r="E13" s="82">
        <f t="shared" si="0"/>
        <v>0.37245098930400267</v>
      </c>
      <c r="H13" s="287"/>
      <c r="I13" s="287"/>
    </row>
    <row r="14" spans="2:9" ht="15">
      <c r="B14" s="285" t="s">
        <v>114</v>
      </c>
      <c r="C14" s="118">
        <v>66407</v>
      </c>
      <c r="D14" s="77">
        <v>-49022</v>
      </c>
      <c r="E14" s="82">
        <f t="shared" si="0"/>
        <v>-2.3546366937293461</v>
      </c>
      <c r="H14" s="287"/>
      <c r="I14" s="287"/>
    </row>
    <row r="15" spans="2:9" ht="15">
      <c r="B15" s="284" t="s">
        <v>60</v>
      </c>
      <c r="C15" s="118">
        <v>502</v>
      </c>
      <c r="D15" s="77">
        <v>-5416</v>
      </c>
      <c r="E15" s="82">
        <f t="shared" si="0"/>
        <v>-1.0926883308714919</v>
      </c>
      <c r="H15" s="287"/>
      <c r="I15" s="287"/>
    </row>
    <row r="16" spans="2:9" ht="15">
      <c r="B16" s="284" t="s">
        <v>61</v>
      </c>
      <c r="C16" s="118">
        <v>-21978</v>
      </c>
      <c r="D16" s="77">
        <v>6457</v>
      </c>
      <c r="E16" s="82">
        <f t="shared" si="0"/>
        <v>-4.4037478705281092</v>
      </c>
      <c r="H16" s="287"/>
      <c r="I16" s="287"/>
    </row>
    <row r="17" spans="2:9" ht="15">
      <c r="B17" s="284" t="s">
        <v>122</v>
      </c>
      <c r="C17" s="118">
        <v>-2044</v>
      </c>
      <c r="D17" s="77">
        <v>-1487</v>
      </c>
      <c r="E17" s="82">
        <f t="shared" si="0"/>
        <v>0.37457969065232011</v>
      </c>
      <c r="H17" s="287"/>
      <c r="I17" s="287"/>
    </row>
    <row r="18" spans="2:9" ht="15">
      <c r="B18" s="284" t="s">
        <v>115</v>
      </c>
      <c r="C18" s="118">
        <v>-102067</v>
      </c>
      <c r="D18" s="77">
        <v>168727</v>
      </c>
      <c r="E18" s="82">
        <f t="shared" si="0"/>
        <v>-1.6049239303727323</v>
      </c>
      <c r="H18" s="287"/>
      <c r="I18" s="287"/>
    </row>
    <row r="19" spans="2:9" ht="15">
      <c r="B19" s="284" t="s">
        <v>62</v>
      </c>
      <c r="C19" s="118">
        <v>0</v>
      </c>
      <c r="D19" s="77">
        <v>6264</v>
      </c>
      <c r="E19" s="82">
        <f t="shared" si="0"/>
        <v>-1</v>
      </c>
      <c r="H19" s="287"/>
      <c r="I19" s="287"/>
    </row>
    <row r="20" spans="2:9" ht="15">
      <c r="B20" s="284" t="s">
        <v>35</v>
      </c>
      <c r="C20" s="118">
        <v>80768</v>
      </c>
      <c r="D20" s="77">
        <v>31164</v>
      </c>
      <c r="E20" s="82">
        <f t="shared" si="0"/>
        <v>1.591708381465794</v>
      </c>
      <c r="H20" s="287"/>
      <c r="I20" s="287"/>
    </row>
    <row r="21" spans="2:9" ht="15">
      <c r="B21" s="285" t="s">
        <v>116</v>
      </c>
      <c r="C21" s="118">
        <v>-120025</v>
      </c>
      <c r="D21" s="77">
        <v>-176800</v>
      </c>
      <c r="E21" s="82">
        <f t="shared" si="0"/>
        <v>-0.32112556561085975</v>
      </c>
      <c r="H21" s="287"/>
      <c r="I21" s="287"/>
    </row>
    <row r="22" spans="2:9" ht="15.75" thickBot="1">
      <c r="B22" s="286" t="s">
        <v>36</v>
      </c>
      <c r="C22" s="129">
        <v>1310</v>
      </c>
      <c r="D22" s="130">
        <v>1692</v>
      </c>
      <c r="E22" s="127">
        <f t="shared" si="0"/>
        <v>-0.22576832151300236</v>
      </c>
      <c r="H22" s="287"/>
      <c r="I22" s="287"/>
    </row>
    <row r="23" spans="2:9" ht="25.5" customHeight="1" thickBot="1">
      <c r="B23" s="71" t="s">
        <v>117</v>
      </c>
      <c r="C23" s="117">
        <f>C4+C5</f>
        <v>628770</v>
      </c>
      <c r="D23" s="73">
        <f>D4+D5</f>
        <v>258797</v>
      </c>
      <c r="E23" s="81">
        <f t="shared" si="0"/>
        <v>1.4295876690997191</v>
      </c>
      <c r="H23" s="288"/>
      <c r="I23" s="288"/>
    </row>
    <row r="24" spans="2:9" ht="15">
      <c r="B24" s="48" t="s">
        <v>37</v>
      </c>
      <c r="C24" s="128">
        <v>-59766</v>
      </c>
      <c r="D24" s="78">
        <v>-20519</v>
      </c>
      <c r="E24" s="125">
        <f t="shared" si="0"/>
        <v>1.9127150445928165</v>
      </c>
      <c r="H24" s="287"/>
      <c r="I24" s="287"/>
    </row>
    <row r="25" spans="2:9" ht="15.75" thickBot="1">
      <c r="B25" s="126" t="s">
        <v>38</v>
      </c>
      <c r="C25" s="129">
        <v>12960</v>
      </c>
      <c r="D25" s="130">
        <v>6667</v>
      </c>
      <c r="E25" s="127">
        <f t="shared" si="0"/>
        <v>0.94390280485975697</v>
      </c>
      <c r="H25" s="287"/>
      <c r="I25" s="287"/>
    </row>
    <row r="26" spans="2:9" ht="25.5" customHeight="1" thickBot="1">
      <c r="B26" s="132" t="s">
        <v>118</v>
      </c>
      <c r="C26" s="133">
        <f>C23+C24+C25</f>
        <v>581964</v>
      </c>
      <c r="D26" s="134">
        <f>D23+D24+D25</f>
        <v>244945</v>
      </c>
      <c r="E26" s="135">
        <f t="shared" si="0"/>
        <v>1.3758966298556818</v>
      </c>
      <c r="H26" s="288"/>
      <c r="I26" s="288"/>
    </row>
    <row r="27" spans="2:9" ht="15">
      <c r="B27" s="48" t="s">
        <v>40</v>
      </c>
      <c r="C27" s="128">
        <v>-40478</v>
      </c>
      <c r="D27" s="78">
        <v>-25910</v>
      </c>
      <c r="E27" s="125">
        <f t="shared" si="0"/>
        <v>0.56225395600154382</v>
      </c>
      <c r="H27" s="287"/>
      <c r="I27" s="287"/>
    </row>
    <row r="28" spans="2:9" ht="15">
      <c r="B28" s="33" t="s">
        <v>39</v>
      </c>
      <c r="C28" s="118">
        <v>-23225</v>
      </c>
      <c r="D28" s="77">
        <v>-16028</v>
      </c>
      <c r="E28" s="82">
        <f t="shared" si="0"/>
        <v>0.44902670326927874</v>
      </c>
      <c r="H28" s="287"/>
      <c r="I28" s="287"/>
    </row>
    <row r="29" spans="2:9" ht="15">
      <c r="B29" s="33" t="s">
        <v>119</v>
      </c>
      <c r="C29" s="118">
        <v>-45329</v>
      </c>
      <c r="D29" s="77">
        <v>-2336697</v>
      </c>
      <c r="E29" s="82">
        <f t="shared" si="0"/>
        <v>-0.98060125039746271</v>
      </c>
      <c r="H29" s="287"/>
      <c r="I29" s="287"/>
    </row>
    <row r="30" spans="2:9" ht="15">
      <c r="B30" s="33" t="s">
        <v>50</v>
      </c>
      <c r="C30" s="118">
        <v>690</v>
      </c>
      <c r="D30" s="77">
        <v>472</v>
      </c>
      <c r="E30" s="82">
        <f t="shared" si="0"/>
        <v>0.46186440677966101</v>
      </c>
      <c r="H30" s="287"/>
      <c r="I30" s="287"/>
    </row>
    <row r="31" spans="2:9" ht="15">
      <c r="B31" s="69" t="s">
        <v>49</v>
      </c>
      <c r="C31" s="118">
        <v>-1100</v>
      </c>
      <c r="D31" s="77">
        <v>0</v>
      </c>
      <c r="E31" s="86" t="s">
        <v>129</v>
      </c>
      <c r="H31" s="287"/>
      <c r="I31" s="287"/>
    </row>
    <row r="32" spans="2:9" ht="15">
      <c r="B32" s="69" t="s">
        <v>52</v>
      </c>
      <c r="C32" s="118">
        <v>1100</v>
      </c>
      <c r="D32" s="77">
        <v>0</v>
      </c>
      <c r="E32" s="86" t="s">
        <v>129</v>
      </c>
      <c r="H32" s="287"/>
      <c r="I32" s="287"/>
    </row>
    <row r="33" spans="2:9" ht="15">
      <c r="B33" s="69" t="s">
        <v>120</v>
      </c>
      <c r="C33" s="118">
        <v>0</v>
      </c>
      <c r="D33" s="77">
        <v>1</v>
      </c>
      <c r="E33" s="82">
        <f t="shared" si="0"/>
        <v>-1</v>
      </c>
      <c r="H33" s="287"/>
      <c r="I33" s="287"/>
    </row>
    <row r="34" spans="2:9" ht="15.75" thickBot="1">
      <c r="B34" s="109" t="s">
        <v>67</v>
      </c>
      <c r="C34" s="129">
        <v>1258</v>
      </c>
      <c r="D34" s="130">
        <v>1360</v>
      </c>
      <c r="E34" s="82">
        <f t="shared" si="0"/>
        <v>-7.4999999999999997E-2</v>
      </c>
      <c r="H34" s="287"/>
      <c r="I34" s="287"/>
    </row>
    <row r="35" spans="2:9" ht="25.5" customHeight="1" thickBot="1">
      <c r="B35" s="132" t="s">
        <v>121</v>
      </c>
      <c r="C35" s="133">
        <f>SUM(C27:C34)</f>
        <v>-107084</v>
      </c>
      <c r="D35" s="134">
        <f>SUM(D27:D34)</f>
        <v>-2376802</v>
      </c>
      <c r="E35" s="135">
        <f t="shared" si="0"/>
        <v>-0.95494618399008413</v>
      </c>
      <c r="H35" s="288"/>
      <c r="I35" s="288"/>
    </row>
    <row r="36" spans="2:9" ht="15">
      <c r="B36" s="68" t="s">
        <v>51</v>
      </c>
      <c r="C36" s="128">
        <v>0</v>
      </c>
      <c r="D36" s="78">
        <v>-18041</v>
      </c>
      <c r="E36" s="83">
        <f t="shared" si="0"/>
        <v>-1</v>
      </c>
      <c r="H36" s="287"/>
      <c r="I36" s="287"/>
    </row>
    <row r="37" spans="2:9" ht="15">
      <c r="B37" s="33" t="s">
        <v>123</v>
      </c>
      <c r="C37" s="118">
        <v>0</v>
      </c>
      <c r="D37" s="77">
        <v>2800000</v>
      </c>
      <c r="E37" s="84">
        <f t="shared" si="0"/>
        <v>-1</v>
      </c>
      <c r="H37" s="287"/>
      <c r="I37" s="287"/>
    </row>
    <row r="38" spans="2:9" ht="15">
      <c r="B38" s="33" t="s">
        <v>126</v>
      </c>
      <c r="C38" s="118">
        <v>0</v>
      </c>
      <c r="D38" s="77">
        <v>1372245</v>
      </c>
      <c r="E38" s="84">
        <f t="shared" si="0"/>
        <v>-1</v>
      </c>
      <c r="H38" s="287"/>
      <c r="I38" s="287"/>
    </row>
    <row r="39" spans="2:9" ht="15">
      <c r="B39" s="33" t="s">
        <v>124</v>
      </c>
      <c r="C39" s="118">
        <v>0</v>
      </c>
      <c r="D39" s="77">
        <v>1043</v>
      </c>
      <c r="E39" s="84">
        <f t="shared" si="0"/>
        <v>-1</v>
      </c>
      <c r="H39" s="287"/>
      <c r="I39" s="287"/>
    </row>
    <row r="40" spans="2:9" ht="15">
      <c r="B40" s="33" t="s">
        <v>47</v>
      </c>
      <c r="C40" s="118">
        <v>-397575</v>
      </c>
      <c r="D40" s="77">
        <v>-1491244</v>
      </c>
      <c r="E40" s="84">
        <f t="shared" si="0"/>
        <v>-0.73339373033521005</v>
      </c>
      <c r="H40" s="287"/>
      <c r="I40" s="287"/>
    </row>
    <row r="41" spans="2:9" ht="15">
      <c r="B41" s="33" t="s">
        <v>194</v>
      </c>
      <c r="C41" s="118">
        <v>-2250</v>
      </c>
      <c r="D41" s="77">
        <v>0</v>
      </c>
      <c r="E41" s="84" t="s">
        <v>129</v>
      </c>
      <c r="H41" s="287"/>
      <c r="I41" s="287"/>
    </row>
    <row r="42" spans="2:9" ht="15">
      <c r="B42" s="33" t="s">
        <v>41</v>
      </c>
      <c r="C42" s="118">
        <v>-243</v>
      </c>
      <c r="D42" s="77">
        <v>-412</v>
      </c>
      <c r="E42" s="84">
        <f t="shared" si="0"/>
        <v>-0.41019417475728154</v>
      </c>
      <c r="H42" s="287"/>
      <c r="I42" s="287"/>
    </row>
    <row r="43" spans="2:9" ht="15">
      <c r="B43" s="33" t="s">
        <v>127</v>
      </c>
      <c r="C43" s="118">
        <v>-125824</v>
      </c>
      <c r="D43" s="77">
        <v>-197869</v>
      </c>
      <c r="E43" s="84">
        <f t="shared" si="0"/>
        <v>-0.36410453380772129</v>
      </c>
      <c r="H43" s="287"/>
      <c r="I43" s="287"/>
    </row>
    <row r="44" spans="2:9" ht="15.75" thickBot="1">
      <c r="B44" s="126" t="s">
        <v>42</v>
      </c>
      <c r="C44" s="129">
        <v>-72</v>
      </c>
      <c r="D44" s="130">
        <v>0</v>
      </c>
      <c r="E44" s="131" t="s">
        <v>129</v>
      </c>
      <c r="H44" s="287"/>
      <c r="I44" s="287"/>
    </row>
    <row r="45" spans="2:9" ht="25.5" customHeight="1" thickBot="1">
      <c r="B45" s="132" t="s">
        <v>125</v>
      </c>
      <c r="C45" s="133">
        <f>SUM(C36:C44)</f>
        <v>-525964</v>
      </c>
      <c r="D45" s="134">
        <f>SUM(D36:D44)</f>
        <v>2465722</v>
      </c>
      <c r="E45" s="135">
        <f t="shared" si="0"/>
        <v>-1.2133103407440093</v>
      </c>
      <c r="H45" s="288"/>
      <c r="I45" s="288"/>
    </row>
    <row r="46" spans="2:9" ht="25.5" customHeight="1" thickBot="1">
      <c r="B46" s="71" t="s">
        <v>43</v>
      </c>
      <c r="C46" s="117">
        <f>C26+C35+C45</f>
        <v>-51084</v>
      </c>
      <c r="D46" s="73">
        <f>D26+D35+D45</f>
        <v>333865</v>
      </c>
      <c r="E46" s="81">
        <f t="shared" si="0"/>
        <v>-1.1530079523160559</v>
      </c>
      <c r="H46" s="288"/>
      <c r="I46" s="288"/>
    </row>
    <row r="47" spans="2:9" ht="25.5" customHeight="1">
      <c r="B47" s="70" t="s">
        <v>44</v>
      </c>
      <c r="C47" s="116">
        <v>277534</v>
      </c>
      <c r="D47" s="74">
        <v>27615</v>
      </c>
      <c r="E47" s="80">
        <f t="shared" si="0"/>
        <v>9.0501176896614162</v>
      </c>
      <c r="H47" s="282"/>
      <c r="I47" s="282"/>
    </row>
    <row r="48" spans="2:9" ht="25.5" customHeight="1" thickBot="1">
      <c r="B48" s="7" t="s">
        <v>45</v>
      </c>
      <c r="C48" s="129">
        <v>-1339</v>
      </c>
      <c r="D48" s="130">
        <v>2636</v>
      </c>
      <c r="E48" s="127">
        <f t="shared" si="0"/>
        <v>-1.5079666160849772</v>
      </c>
      <c r="H48" s="287"/>
      <c r="I48" s="287"/>
    </row>
    <row r="49" spans="2:9" ht="25.5" customHeight="1" thickBot="1">
      <c r="B49" s="71" t="s">
        <v>46</v>
      </c>
      <c r="C49" s="98">
        <f>C47+C46+C48</f>
        <v>225111</v>
      </c>
      <c r="D49" s="79">
        <f>D47+D46+D48</f>
        <v>364116</v>
      </c>
      <c r="E49" s="81">
        <f t="shared" si="0"/>
        <v>-0.38176020828527174</v>
      </c>
      <c r="H49" s="282"/>
      <c r="I49" s="282"/>
    </row>
  </sheetData>
  <mergeCells count="1">
    <mergeCell ref="C2:E2"/>
  </mergeCells>
  <pageMargins left="0.7" right="0.7" top="0.75" bottom="0.75" header="0.3" footer="0.3"/>
  <pageSetup paperSize="9" scale="58" orientation="portrait" horizontalDpi="4294967294" r:id="rId1"/>
  <ignoredErrors>
    <ignoredError sqref="D5" formulaRange="1"/>
  </ignoredErrors>
</worksheet>
</file>

<file path=xl/worksheets/sheet5.xml><?xml version="1.0" encoding="utf-8"?>
<worksheet xmlns="http://schemas.openxmlformats.org/spreadsheetml/2006/main" xmlns:r="http://schemas.openxmlformats.org/officeDocument/2006/relationships">
  <dimension ref="A1:O23"/>
  <sheetViews>
    <sheetView showGridLines="0" zoomScaleNormal="100" workbookViewId="0">
      <pane ySplit="3" topLeftCell="A4" activePane="bottomLeft" state="frozen"/>
      <selection pane="bottomLeft" activeCell="F9" sqref="F9"/>
    </sheetView>
  </sheetViews>
  <sheetFormatPr defaultRowHeight="14.25"/>
  <cols>
    <col min="1" max="1" width="1.625" customWidth="1"/>
    <col min="2" max="2" width="52.375" customWidth="1"/>
    <col min="3" max="3" width="12.625" customWidth="1"/>
    <col min="4" max="4" width="1.5" customWidth="1"/>
    <col min="5" max="7" width="12.625" customWidth="1"/>
    <col min="8" max="8" width="1.25" customWidth="1"/>
    <col min="9" max="10" width="12.625" customWidth="1"/>
  </cols>
  <sheetData>
    <row r="1" spans="1:15" ht="50.25" customHeight="1" thickBot="1">
      <c r="A1" s="2"/>
      <c r="B1" s="108" t="s">
        <v>144</v>
      </c>
      <c r="C1" s="301"/>
      <c r="D1" s="301"/>
      <c r="E1" s="301"/>
      <c r="F1" s="301"/>
      <c r="G1" s="301"/>
      <c r="H1" s="301"/>
      <c r="I1" s="301"/>
      <c r="J1" s="301"/>
    </row>
    <row r="2" spans="1:15" ht="20.25" customHeight="1" thickBot="1">
      <c r="A2" s="2"/>
      <c r="B2" s="321" t="s">
        <v>91</v>
      </c>
      <c r="C2" s="315" t="s">
        <v>188</v>
      </c>
      <c r="D2" s="313"/>
      <c r="E2" s="313"/>
      <c r="F2" s="314"/>
      <c r="G2" s="315" t="s">
        <v>189</v>
      </c>
      <c r="H2" s="313"/>
      <c r="I2" s="313"/>
      <c r="J2" s="314"/>
    </row>
    <row r="3" spans="1:15" ht="20.25" customHeight="1" thickBot="1">
      <c r="A3" s="2"/>
      <c r="B3" s="322"/>
      <c r="C3" s="64">
        <v>2012</v>
      </c>
      <c r="D3" s="290"/>
      <c r="E3" s="25">
        <v>2011</v>
      </c>
      <c r="F3" s="26" t="s">
        <v>75</v>
      </c>
      <c r="G3" s="65">
        <v>2012</v>
      </c>
      <c r="H3" s="290"/>
      <c r="I3" s="25">
        <v>2011</v>
      </c>
      <c r="J3" s="26" t="s">
        <v>75</v>
      </c>
    </row>
    <row r="4" spans="1:15" ht="30" customHeight="1" thickBot="1">
      <c r="A4" s="2"/>
      <c r="B4" s="4" t="s">
        <v>70</v>
      </c>
      <c r="C4" s="87">
        <v>3557888</v>
      </c>
      <c r="D4" s="291"/>
      <c r="E4" s="88">
        <v>3506077</v>
      </c>
      <c r="F4" s="5">
        <f>(C4-E4)/E4</f>
        <v>1.4777484921181137E-2</v>
      </c>
      <c r="G4" s="87">
        <v>3557888</v>
      </c>
      <c r="H4" s="291"/>
      <c r="I4" s="88">
        <v>3506077</v>
      </c>
      <c r="J4" s="5">
        <f>(G4-I4)/I4</f>
        <v>1.4777484921181137E-2</v>
      </c>
      <c r="N4" s="261"/>
    </row>
    <row r="5" spans="1:15" ht="20.25" customHeight="1">
      <c r="A5" s="2"/>
      <c r="B5" s="3" t="s">
        <v>71</v>
      </c>
      <c r="C5" s="89">
        <v>2756402</v>
      </c>
      <c r="D5" s="292"/>
      <c r="E5" s="90">
        <v>2742191</v>
      </c>
      <c r="F5" s="6">
        <f t="shared" ref="F5:F17" si="0">(C5-E5)/E5</f>
        <v>5.1823523598465608E-3</v>
      </c>
      <c r="G5" s="89">
        <v>2756402</v>
      </c>
      <c r="H5" s="292"/>
      <c r="I5" s="90">
        <v>2742191</v>
      </c>
      <c r="J5" s="6">
        <f t="shared" ref="J5:J9" si="1">(G5-I5)/I5</f>
        <v>5.1823523598465608E-3</v>
      </c>
      <c r="N5" s="261"/>
    </row>
    <row r="6" spans="1:15" ht="20.25" customHeight="1" thickBot="1">
      <c r="A6" s="2"/>
      <c r="B6" s="7" t="s">
        <v>72</v>
      </c>
      <c r="C6" s="91">
        <v>801486</v>
      </c>
      <c r="D6" s="293"/>
      <c r="E6" s="92">
        <v>763886</v>
      </c>
      <c r="F6" s="8">
        <f t="shared" si="0"/>
        <v>4.9222004330489101E-2</v>
      </c>
      <c r="G6" s="91">
        <v>801486</v>
      </c>
      <c r="H6" s="293"/>
      <c r="I6" s="92">
        <v>763886</v>
      </c>
      <c r="J6" s="8">
        <f t="shared" si="1"/>
        <v>4.9222004330489101E-2</v>
      </c>
    </row>
    <row r="7" spans="1:15" ht="30" customHeight="1" thickBot="1">
      <c r="A7" s="2"/>
      <c r="B7" s="9" t="s">
        <v>90</v>
      </c>
      <c r="C7" s="87">
        <v>3531030</v>
      </c>
      <c r="D7" s="294"/>
      <c r="E7" s="93">
        <v>3493124</v>
      </c>
      <c r="F7" s="5">
        <f>(C7-E7)/E7</f>
        <v>1.0851604466374511E-2</v>
      </c>
      <c r="G7" s="87">
        <v>3541448</v>
      </c>
      <c r="H7" s="294"/>
      <c r="I7" s="93">
        <v>3477311</v>
      </c>
      <c r="J7" s="10">
        <f t="shared" si="1"/>
        <v>1.8444424441759737E-2</v>
      </c>
    </row>
    <row r="8" spans="1:15" ht="20.25" customHeight="1">
      <c r="A8" s="2"/>
      <c r="B8" s="3" t="s">
        <v>71</v>
      </c>
      <c r="C8" s="89">
        <v>2745811</v>
      </c>
      <c r="D8" s="292"/>
      <c r="E8" s="90">
        <v>2726903</v>
      </c>
      <c r="F8" s="6">
        <f>(C8-E8)/E8</f>
        <v>6.9338733354285063E-3</v>
      </c>
      <c r="G8" s="89">
        <v>2770072</v>
      </c>
      <c r="H8" s="292"/>
      <c r="I8" s="90">
        <v>2727536</v>
      </c>
      <c r="J8" s="6">
        <f>(G8-I8)/I8</f>
        <v>1.5595027893307366E-2</v>
      </c>
    </row>
    <row r="9" spans="1:15" ht="20.25" customHeight="1" thickBot="1">
      <c r="A9" s="2"/>
      <c r="B9" s="7" t="s">
        <v>72</v>
      </c>
      <c r="C9" s="91">
        <v>785219</v>
      </c>
      <c r="D9" s="293"/>
      <c r="E9" s="92">
        <v>766221</v>
      </c>
      <c r="F9" s="8">
        <f t="shared" si="0"/>
        <v>2.4794413100136907E-2</v>
      </c>
      <c r="G9" s="91">
        <v>771376</v>
      </c>
      <c r="H9" s="293"/>
      <c r="I9" s="92">
        <v>749775</v>
      </c>
      <c r="J9" s="8">
        <f t="shared" si="1"/>
        <v>2.8809976326231203E-2</v>
      </c>
    </row>
    <row r="10" spans="1:15" ht="30" customHeight="1" thickBot="1">
      <c r="A10" s="2"/>
      <c r="B10" s="11" t="s">
        <v>172</v>
      </c>
      <c r="C10" s="12">
        <v>9.1300000000000006E-2</v>
      </c>
      <c r="D10" s="295"/>
      <c r="E10" s="13">
        <v>9.4E-2</v>
      </c>
      <c r="F10" s="14" t="s">
        <v>199</v>
      </c>
      <c r="G10" s="12">
        <v>9.1300000000000006E-2</v>
      </c>
      <c r="H10" s="295"/>
      <c r="I10" s="13">
        <v>9.4E-2</v>
      </c>
      <c r="J10" s="14" t="s">
        <v>199</v>
      </c>
    </row>
    <row r="11" spans="1:15" ht="20.25" customHeight="1">
      <c r="A11" s="2"/>
      <c r="B11" s="3" t="s">
        <v>71</v>
      </c>
      <c r="C11" s="15">
        <v>9.7299999999999998E-2</v>
      </c>
      <c r="D11" s="296"/>
      <c r="E11" s="16">
        <v>0.10199999999999999</v>
      </c>
      <c r="F11" s="17" t="s">
        <v>200</v>
      </c>
      <c r="G11" s="15">
        <v>9.7299999999999998E-2</v>
      </c>
      <c r="H11" s="296"/>
      <c r="I11" s="16">
        <v>0.10199999999999999</v>
      </c>
      <c r="J11" s="17" t="s">
        <v>200</v>
      </c>
    </row>
    <row r="12" spans="1:15" ht="20.25" customHeight="1" thickBot="1">
      <c r="A12" s="2"/>
      <c r="B12" s="7" t="s">
        <v>72</v>
      </c>
      <c r="C12" s="18">
        <v>6.93E-2</v>
      </c>
      <c r="D12" s="297"/>
      <c r="E12" s="19">
        <v>6.4000000000000001E-2</v>
      </c>
      <c r="F12" s="20" t="s">
        <v>201</v>
      </c>
      <c r="G12" s="18">
        <v>6.93E-2</v>
      </c>
      <c r="H12" s="297"/>
      <c r="I12" s="19">
        <v>6.4000000000000001E-2</v>
      </c>
      <c r="J12" s="20" t="s">
        <v>201</v>
      </c>
    </row>
    <row r="13" spans="1:15" ht="37.5" customHeight="1" thickBot="1">
      <c r="A13" s="2"/>
      <c r="B13" s="9" t="s">
        <v>187</v>
      </c>
      <c r="C13" s="303">
        <v>39.5</v>
      </c>
      <c r="D13" s="304"/>
      <c r="E13" s="305">
        <v>37.799999999999997</v>
      </c>
      <c r="F13" s="5">
        <f t="shared" si="0"/>
        <v>4.4973544973545054E-2</v>
      </c>
      <c r="G13" s="303">
        <v>38.9</v>
      </c>
      <c r="H13" s="304"/>
      <c r="I13" s="311">
        <v>37</v>
      </c>
      <c r="J13" s="5">
        <f t="shared" ref="J13:J17" si="2">(G13-I13)/I13</f>
        <v>5.1351351351351313E-2</v>
      </c>
    </row>
    <row r="14" spans="1:15" ht="20.25" customHeight="1">
      <c r="A14" s="2"/>
      <c r="B14" s="3" t="s">
        <v>73</v>
      </c>
      <c r="C14" s="21">
        <v>47.1</v>
      </c>
      <c r="D14" s="298"/>
      <c r="E14" s="22">
        <v>44.7</v>
      </c>
      <c r="F14" s="302">
        <f t="shared" si="0"/>
        <v>5.3691275167785199E-2</v>
      </c>
      <c r="G14" s="307">
        <v>46.1</v>
      </c>
      <c r="H14" s="308"/>
      <c r="I14" s="309">
        <v>43.8</v>
      </c>
      <c r="J14" s="310">
        <f>(G14-I14)/I14</f>
        <v>5.2511415525114256E-2</v>
      </c>
    </row>
    <row r="15" spans="1:15" ht="20.25" customHeight="1" thickBot="1">
      <c r="A15" s="2"/>
      <c r="B15" s="7" t="s">
        <v>74</v>
      </c>
      <c r="C15" s="23">
        <v>13.4</v>
      </c>
      <c r="D15" s="299"/>
      <c r="E15" s="24">
        <v>13.8</v>
      </c>
      <c r="F15" s="306">
        <f t="shared" si="0"/>
        <v>-2.8985507246376836E-2</v>
      </c>
      <c r="G15" s="23">
        <v>13.4</v>
      </c>
      <c r="H15" s="299"/>
      <c r="I15" s="24">
        <v>12.3</v>
      </c>
      <c r="J15" s="8">
        <f t="shared" si="2"/>
        <v>8.9430894308943049E-2</v>
      </c>
    </row>
    <row r="16" spans="1:15" ht="30" customHeight="1" thickBot="1">
      <c r="A16" s="2"/>
      <c r="B16" s="11" t="s">
        <v>93</v>
      </c>
      <c r="C16" s="94">
        <v>144288</v>
      </c>
      <c r="D16" s="312" t="s">
        <v>195</v>
      </c>
      <c r="E16" s="95">
        <v>136459</v>
      </c>
      <c r="F16" s="10">
        <f t="shared" si="0"/>
        <v>5.7372544134135527E-2</v>
      </c>
      <c r="G16" s="94">
        <v>144288</v>
      </c>
      <c r="H16" s="312" t="s">
        <v>195</v>
      </c>
      <c r="I16" s="95">
        <v>136459</v>
      </c>
      <c r="J16" s="10">
        <f t="shared" si="2"/>
        <v>5.7372544134135527E-2</v>
      </c>
      <c r="M16" s="29"/>
      <c r="N16" s="27"/>
      <c r="O16" s="28"/>
    </row>
    <row r="17" spans="1:15" ht="30" customHeight="1" thickBot="1">
      <c r="A17" s="2"/>
      <c r="B17" s="11" t="s">
        <v>94</v>
      </c>
      <c r="C17" s="94">
        <v>117327</v>
      </c>
      <c r="D17" s="300"/>
      <c r="E17" s="95">
        <v>54004</v>
      </c>
      <c r="F17" s="10">
        <f t="shared" si="0"/>
        <v>1.1725612917561663</v>
      </c>
      <c r="G17" s="94">
        <v>117327</v>
      </c>
      <c r="H17" s="300"/>
      <c r="I17" s="95">
        <v>54004</v>
      </c>
      <c r="J17" s="10">
        <f t="shared" si="2"/>
        <v>1.1725612917561663</v>
      </c>
      <c r="M17" s="29"/>
      <c r="N17" s="27"/>
      <c r="O17" s="28"/>
    </row>
    <row r="18" spans="1:15" ht="15" customHeight="1">
      <c r="A18" s="2"/>
      <c r="B18" s="2"/>
      <c r="C18" s="2"/>
      <c r="D18" s="2"/>
      <c r="E18" s="289"/>
      <c r="F18" s="289"/>
      <c r="G18" s="2"/>
      <c r="H18" s="2"/>
      <c r="I18" s="2"/>
      <c r="J18" s="289"/>
      <c r="N18" s="27"/>
      <c r="O18" s="28"/>
    </row>
    <row r="19" spans="1:15" ht="30" customHeight="1">
      <c r="A19" s="2"/>
      <c r="B19" s="320" t="s">
        <v>92</v>
      </c>
      <c r="C19" s="320"/>
      <c r="D19" s="320"/>
      <c r="E19" s="320"/>
      <c r="F19" s="320"/>
      <c r="G19" s="320"/>
      <c r="H19" s="320"/>
      <c r="I19" s="320"/>
      <c r="J19" s="320"/>
    </row>
    <row r="20" spans="1:15" ht="42.75" customHeight="1">
      <c r="A20" s="2"/>
      <c r="B20" s="323" t="s">
        <v>173</v>
      </c>
      <c r="C20" s="323"/>
      <c r="D20" s="323"/>
      <c r="E20" s="323"/>
      <c r="F20" s="323"/>
      <c r="G20" s="323"/>
      <c r="H20" s="323"/>
      <c r="I20" s="323"/>
      <c r="J20" s="323"/>
    </row>
    <row r="21" spans="1:15" ht="30" customHeight="1">
      <c r="A21" s="2"/>
      <c r="B21" s="323" t="s">
        <v>174</v>
      </c>
      <c r="C21" s="323"/>
      <c r="D21" s="323"/>
      <c r="E21" s="323"/>
      <c r="F21" s="323"/>
      <c r="G21" s="323"/>
      <c r="H21" s="323"/>
      <c r="I21" s="323"/>
      <c r="J21" s="323"/>
    </row>
    <row r="22" spans="1:15" ht="67.5" customHeight="1">
      <c r="A22" s="2"/>
      <c r="B22" s="320" t="s">
        <v>190</v>
      </c>
      <c r="C22" s="320"/>
      <c r="D22" s="320"/>
      <c r="E22" s="320"/>
      <c r="F22" s="320"/>
      <c r="G22" s="320"/>
      <c r="H22" s="320"/>
      <c r="I22" s="320"/>
      <c r="J22" s="320"/>
    </row>
    <row r="23" spans="1:15" ht="18.75" customHeight="1">
      <c r="B23" s="319" t="s">
        <v>202</v>
      </c>
      <c r="C23" s="319"/>
      <c r="D23" s="319"/>
      <c r="E23" s="319"/>
      <c r="F23" s="319"/>
      <c r="G23" s="319"/>
      <c r="H23" s="319"/>
      <c r="I23" s="319"/>
      <c r="J23" s="319"/>
    </row>
  </sheetData>
  <mergeCells count="8">
    <mergeCell ref="B23:J23"/>
    <mergeCell ref="C2:F2"/>
    <mergeCell ref="G2:J2"/>
    <mergeCell ref="B19:J19"/>
    <mergeCell ref="B22:J22"/>
    <mergeCell ref="B2:B3"/>
    <mergeCell ref="B20:J20"/>
    <mergeCell ref="B21:J21"/>
  </mergeCells>
  <pageMargins left="0.7" right="0.7" top="0.75" bottom="0.75" header="0.3" footer="0.3"/>
  <pageSetup paperSize="9" scale="61" orientation="portrait" horizontalDpi="4294967294" r:id="rId1"/>
  <colBreaks count="1" manualBreakCount="1">
    <brk id="10" max="1048575" man="1"/>
  </colBreaks>
  <ignoredErrors>
    <ignoredError sqref="D16 H16" numberStoredAsText="1"/>
  </ignoredErrors>
</worksheet>
</file>

<file path=xl/worksheets/sheet6.xml><?xml version="1.0" encoding="utf-8"?>
<worksheet xmlns="http://schemas.openxmlformats.org/spreadsheetml/2006/main" xmlns:r="http://schemas.openxmlformats.org/officeDocument/2006/relationships">
  <dimension ref="B1:L47"/>
  <sheetViews>
    <sheetView showGridLines="0" zoomScaleNormal="100" workbookViewId="0">
      <pane ySplit="3" topLeftCell="A4" activePane="bottomLeft" state="frozen"/>
      <selection pane="bottomLeft" activeCell="I46" sqref="I46"/>
    </sheetView>
  </sheetViews>
  <sheetFormatPr defaultRowHeight="14.25"/>
  <cols>
    <col min="1" max="1" width="1.625" customWidth="1"/>
    <col min="2" max="2" width="30.75" customWidth="1"/>
    <col min="3" max="8" width="12.625" customWidth="1"/>
    <col min="11" max="11" width="9" customWidth="1"/>
  </cols>
  <sheetData>
    <row r="1" spans="2:8" ht="50.25" customHeight="1" thickBot="1">
      <c r="B1" s="106" t="s">
        <v>144</v>
      </c>
    </row>
    <row r="2" spans="2:8" ht="20.25" customHeight="1" thickBot="1">
      <c r="B2" s="325" t="s">
        <v>99</v>
      </c>
      <c r="C2" s="315" t="s">
        <v>188</v>
      </c>
      <c r="D2" s="313"/>
      <c r="E2" s="314"/>
      <c r="F2" s="315" t="s">
        <v>189</v>
      </c>
      <c r="G2" s="313"/>
      <c r="H2" s="314"/>
    </row>
    <row r="3" spans="2:8" ht="20.25" customHeight="1" thickBot="1">
      <c r="B3" s="326"/>
      <c r="C3" s="66">
        <v>2012</v>
      </c>
      <c r="D3" s="25">
        <v>2011</v>
      </c>
      <c r="E3" s="62" t="s">
        <v>75</v>
      </c>
      <c r="F3" s="66">
        <v>2012</v>
      </c>
      <c r="G3" s="25">
        <v>2011</v>
      </c>
      <c r="H3" s="62" t="s">
        <v>75</v>
      </c>
    </row>
    <row r="4" spans="2:8" ht="25.5" customHeight="1">
      <c r="B4" s="30" t="s">
        <v>95</v>
      </c>
      <c r="C4" s="34">
        <v>0.20069999999999999</v>
      </c>
      <c r="D4" s="35">
        <v>0.21229999999999999</v>
      </c>
      <c r="E4" s="36">
        <f t="shared" ref="E4:E16" si="0">IFERROR((C4-D4)/D4,"--")</f>
        <v>-5.4639660857277436E-2</v>
      </c>
      <c r="F4" s="34">
        <v>0.20430000000000001</v>
      </c>
      <c r="G4" s="35">
        <v>0.20599999999999999</v>
      </c>
      <c r="H4" s="36">
        <f t="shared" ref="H4:H17" si="1">IFERROR((F4-G4)/G4,"--")</f>
        <v>-8.2524271844659196E-3</v>
      </c>
    </row>
    <row r="5" spans="2:8" ht="25.5" customHeight="1">
      <c r="B5" s="31" t="s">
        <v>96</v>
      </c>
      <c r="C5" s="37">
        <v>0.14910000000000001</v>
      </c>
      <c r="D5" s="38">
        <v>0.159</v>
      </c>
      <c r="E5" s="39">
        <f t="shared" si="0"/>
        <v>-6.2264150943396178E-2</v>
      </c>
      <c r="F5" s="37">
        <v>0.15759999999999999</v>
      </c>
      <c r="G5" s="38">
        <v>0.16239999999999999</v>
      </c>
      <c r="H5" s="39">
        <f t="shared" si="1"/>
        <v>-2.9556650246305414E-2</v>
      </c>
    </row>
    <row r="6" spans="2:8" ht="25.5" customHeight="1">
      <c r="B6" s="31" t="s">
        <v>76</v>
      </c>
      <c r="C6" s="40">
        <v>5.1499999999999997E-2</v>
      </c>
      <c r="D6" s="41">
        <v>5.33E-2</v>
      </c>
      <c r="E6" s="42">
        <f t="shared" si="0"/>
        <v>-3.3771106941838706E-2</v>
      </c>
      <c r="F6" s="40">
        <v>4.6699999999999998E-2</v>
      </c>
      <c r="G6" s="41">
        <v>4.36E-2</v>
      </c>
      <c r="H6" s="42">
        <f t="shared" si="1"/>
        <v>7.1100917431192623E-2</v>
      </c>
    </row>
    <row r="7" spans="2:8" ht="18" customHeight="1">
      <c r="B7" s="3" t="s">
        <v>77</v>
      </c>
      <c r="C7" s="43">
        <v>1.67E-2</v>
      </c>
      <c r="D7" s="44">
        <v>1.77E-2</v>
      </c>
      <c r="E7" s="45">
        <f t="shared" si="0"/>
        <v>-5.6497175141242986E-2</v>
      </c>
      <c r="F7" s="43">
        <v>1.4200000000000001E-2</v>
      </c>
      <c r="G7" s="44">
        <v>1.46E-2</v>
      </c>
      <c r="H7" s="45">
        <f t="shared" si="1"/>
        <v>-2.7397260273972556E-2</v>
      </c>
    </row>
    <row r="8" spans="2:8" ht="18" customHeight="1">
      <c r="B8" s="3" t="s">
        <v>78</v>
      </c>
      <c r="C8" s="43">
        <v>8.6E-3</v>
      </c>
      <c r="D8" s="44">
        <v>8.0000000000000002E-3</v>
      </c>
      <c r="E8" s="45">
        <f t="shared" si="0"/>
        <v>7.4999999999999983E-2</v>
      </c>
      <c r="F8" s="43">
        <v>7.6E-3</v>
      </c>
      <c r="G8" s="44">
        <v>6.7999999999999996E-3</v>
      </c>
      <c r="H8" s="45">
        <f t="shared" si="1"/>
        <v>0.11764705882352947</v>
      </c>
    </row>
    <row r="9" spans="2:8" ht="18" customHeight="1">
      <c r="B9" s="3" t="s">
        <v>79</v>
      </c>
      <c r="C9" s="43">
        <v>6.6E-3</v>
      </c>
      <c r="D9" s="44">
        <v>9.2999999999999992E-3</v>
      </c>
      <c r="E9" s="45">
        <f t="shared" si="0"/>
        <v>-0.29032258064516125</v>
      </c>
      <c r="F9" s="43">
        <v>6.6E-3</v>
      </c>
      <c r="G9" s="44">
        <v>6.4000000000000003E-3</v>
      </c>
      <c r="H9" s="45">
        <f t="shared" si="1"/>
        <v>3.1249999999999944E-2</v>
      </c>
    </row>
    <row r="10" spans="2:8" ht="18" customHeight="1">
      <c r="B10" s="3" t="s">
        <v>80</v>
      </c>
      <c r="C10" s="43">
        <v>4.0000000000000001E-3</v>
      </c>
      <c r="D10" s="44">
        <v>4.3E-3</v>
      </c>
      <c r="E10" s="45">
        <f t="shared" si="0"/>
        <v>-6.9767441860465101E-2</v>
      </c>
      <c r="F10" s="43">
        <v>4.1000000000000003E-3</v>
      </c>
      <c r="G10" s="44">
        <v>4.0000000000000001E-3</v>
      </c>
      <c r="H10" s="45">
        <f t="shared" si="1"/>
        <v>2.5000000000000064E-2</v>
      </c>
    </row>
    <row r="11" spans="2:8" ht="18" customHeight="1">
      <c r="B11" s="3" t="s">
        <v>81</v>
      </c>
      <c r="C11" s="43">
        <v>4.3E-3</v>
      </c>
      <c r="D11" s="44">
        <v>2.8E-3</v>
      </c>
      <c r="E11" s="45">
        <f t="shared" si="0"/>
        <v>0.5357142857142857</v>
      </c>
      <c r="F11" s="43">
        <v>3.8E-3</v>
      </c>
      <c r="G11" s="44">
        <v>2.8999999999999998E-3</v>
      </c>
      <c r="H11" s="45">
        <f t="shared" si="1"/>
        <v>0.31034482758620696</v>
      </c>
    </row>
    <row r="12" spans="2:8" ht="18" customHeight="1">
      <c r="B12" s="3" t="s">
        <v>82</v>
      </c>
      <c r="C12" s="43">
        <v>3.8999999999999998E-3</v>
      </c>
      <c r="D12" s="44">
        <v>4.5999999999999999E-3</v>
      </c>
      <c r="E12" s="45">
        <f t="shared" si="0"/>
        <v>-0.1521739130434783</v>
      </c>
      <c r="F12" s="43">
        <v>3.5999999999999999E-3</v>
      </c>
      <c r="G12" s="44">
        <v>3.5000000000000001E-3</v>
      </c>
      <c r="H12" s="45">
        <f t="shared" si="1"/>
        <v>2.8571428571428522E-2</v>
      </c>
    </row>
    <row r="13" spans="2:8" ht="18" customHeight="1">
      <c r="B13" s="3" t="s">
        <v>83</v>
      </c>
      <c r="C13" s="43">
        <v>4.3E-3</v>
      </c>
      <c r="D13" s="44">
        <v>3.7000000000000002E-3</v>
      </c>
      <c r="E13" s="45">
        <f t="shared" si="0"/>
        <v>0.16216216216216212</v>
      </c>
      <c r="F13" s="43">
        <v>3.5999999999999999E-3</v>
      </c>
      <c r="G13" s="44">
        <v>3.0999999999999999E-3</v>
      </c>
      <c r="H13" s="45">
        <f t="shared" si="1"/>
        <v>0.16129032258064516</v>
      </c>
    </row>
    <row r="14" spans="2:8" ht="18" customHeight="1">
      <c r="B14" s="3" t="s">
        <v>84</v>
      </c>
      <c r="C14" s="43">
        <v>1.6999999999999999E-3</v>
      </c>
      <c r="D14" s="44">
        <v>2.2000000000000001E-3</v>
      </c>
      <c r="E14" s="45">
        <f t="shared" si="0"/>
        <v>-0.22727272727272738</v>
      </c>
      <c r="F14" s="43">
        <v>1.6000000000000001E-3</v>
      </c>
      <c r="G14" s="44">
        <v>1.8E-3</v>
      </c>
      <c r="H14" s="45">
        <f t="shared" si="1"/>
        <v>-0.11111111111111105</v>
      </c>
    </row>
    <row r="15" spans="2:8" ht="18" customHeight="1">
      <c r="B15" s="3" t="s">
        <v>85</v>
      </c>
      <c r="C15" s="43">
        <v>1.1000000000000001E-3</v>
      </c>
      <c r="D15" s="44">
        <v>0</v>
      </c>
      <c r="E15" s="45" t="str">
        <f t="shared" si="0"/>
        <v>--</v>
      </c>
      <c r="F15" s="43">
        <v>1.1999999999999999E-3</v>
      </c>
      <c r="G15" s="44">
        <v>0</v>
      </c>
      <c r="H15" s="45" t="str">
        <f t="shared" si="1"/>
        <v>--</v>
      </c>
    </row>
    <row r="16" spans="2:8" ht="18" customHeight="1">
      <c r="B16" s="3" t="s">
        <v>86</v>
      </c>
      <c r="C16" s="43">
        <v>1E-4</v>
      </c>
      <c r="D16" s="44">
        <v>2.0000000000000001E-4</v>
      </c>
      <c r="E16" s="45">
        <f t="shared" si="0"/>
        <v>-0.5</v>
      </c>
      <c r="F16" s="43">
        <v>2.0000000000000001E-4</v>
      </c>
      <c r="G16" s="44">
        <v>2.0000000000000001E-4</v>
      </c>
      <c r="H16" s="45">
        <f t="shared" si="1"/>
        <v>0</v>
      </c>
    </row>
    <row r="17" spans="2:12" ht="18" thickBot="1">
      <c r="B17" s="3" t="s">
        <v>97</v>
      </c>
      <c r="C17" s="43">
        <v>0</v>
      </c>
      <c r="D17" s="44">
        <v>5.0000000000000001E-4</v>
      </c>
      <c r="E17" s="45" t="s">
        <v>178</v>
      </c>
      <c r="F17" s="43">
        <v>1E-4</v>
      </c>
      <c r="G17" s="44">
        <v>2.9999999999999997E-4</v>
      </c>
      <c r="H17" s="45">
        <f t="shared" si="1"/>
        <v>-0.66666666666666663</v>
      </c>
    </row>
    <row r="18" spans="2:12" ht="30" customHeight="1" thickBot="1">
      <c r="B18" s="32" t="s">
        <v>98</v>
      </c>
      <c r="C18" s="46">
        <v>0.23100000000000001</v>
      </c>
      <c r="D18" s="47">
        <v>0.22900000000000001</v>
      </c>
      <c r="E18" s="5">
        <v>8.9999999999999993E-3</v>
      </c>
      <c r="F18" s="46">
        <v>0.23100000000000001</v>
      </c>
      <c r="G18" s="47">
        <v>0.224</v>
      </c>
      <c r="H18" s="5">
        <v>3.1E-2</v>
      </c>
    </row>
    <row r="19" spans="2:12" ht="10.5" customHeight="1">
      <c r="H19" s="262"/>
    </row>
    <row r="20" spans="2:12">
      <c r="B20" s="61" t="s">
        <v>109</v>
      </c>
      <c r="H20" s="263"/>
    </row>
    <row r="21" spans="2:12">
      <c r="B21" s="61" t="s">
        <v>110</v>
      </c>
    </row>
    <row r="22" spans="2:12" ht="14.25" customHeight="1">
      <c r="B22" s="61" t="s">
        <v>111</v>
      </c>
    </row>
    <row r="23" spans="2:12" ht="15" thickBot="1"/>
    <row r="24" spans="2:12" ht="20.25" customHeight="1" thickBot="1">
      <c r="B24" s="327" t="s">
        <v>87</v>
      </c>
      <c r="C24" s="315" t="s">
        <v>188</v>
      </c>
      <c r="D24" s="313"/>
      <c r="E24" s="314"/>
      <c r="F24" s="315" t="s">
        <v>189</v>
      </c>
      <c r="G24" s="313"/>
      <c r="H24" s="314"/>
    </row>
    <row r="25" spans="2:12" ht="20.25" customHeight="1" thickBot="1">
      <c r="B25" s="328"/>
      <c r="C25" s="67">
        <v>2012</v>
      </c>
      <c r="D25" s="63">
        <v>2011</v>
      </c>
      <c r="E25" s="62" t="s">
        <v>75</v>
      </c>
      <c r="F25" s="66">
        <v>2012</v>
      </c>
      <c r="G25" s="25">
        <v>2011</v>
      </c>
      <c r="H25" s="62" t="s">
        <v>75</v>
      </c>
      <c r="L25" s="1"/>
    </row>
    <row r="26" spans="2:12" ht="18" customHeight="1">
      <c r="B26" s="49" t="s">
        <v>88</v>
      </c>
      <c r="C26" s="57">
        <v>98.6</v>
      </c>
      <c r="D26" s="58">
        <v>97.8</v>
      </c>
      <c r="E26" s="52">
        <v>8.0000000000000002E-3</v>
      </c>
      <c r="F26" s="57">
        <v>98.5</v>
      </c>
      <c r="G26" s="58">
        <v>97.4</v>
      </c>
      <c r="H26" s="52">
        <v>1.0999999999999999E-2</v>
      </c>
    </row>
    <row r="27" spans="2:12" ht="18" customHeight="1">
      <c r="B27" s="50" t="s">
        <v>89</v>
      </c>
      <c r="C27" s="55">
        <v>56.2</v>
      </c>
      <c r="D27" s="56">
        <v>58.1</v>
      </c>
      <c r="E27" s="53">
        <v>-3.3000000000000002E-2</v>
      </c>
      <c r="F27" s="55">
        <v>56.9</v>
      </c>
      <c r="G27" s="56">
        <v>55.2</v>
      </c>
      <c r="H27" s="53">
        <v>3.1E-2</v>
      </c>
    </row>
    <row r="28" spans="2:12" ht="18" customHeight="1">
      <c r="B28" s="50" t="s">
        <v>86</v>
      </c>
      <c r="C28" s="55">
        <v>51.9</v>
      </c>
      <c r="D28" s="56">
        <v>50.5</v>
      </c>
      <c r="E28" s="53">
        <v>2.8000000000000001E-2</v>
      </c>
      <c r="F28" s="55">
        <v>52</v>
      </c>
      <c r="G28" s="56">
        <v>49.6</v>
      </c>
      <c r="H28" s="53">
        <v>4.8000000000000001E-2</v>
      </c>
    </row>
    <row r="29" spans="2:12" ht="18" customHeight="1">
      <c r="B29" s="50" t="s">
        <v>78</v>
      </c>
      <c r="C29" s="55">
        <v>48.6</v>
      </c>
      <c r="D29" s="56">
        <v>48.7</v>
      </c>
      <c r="E29" s="53">
        <v>-2E-3</v>
      </c>
      <c r="F29" s="55">
        <v>48.9</v>
      </c>
      <c r="G29" s="56">
        <v>45.4</v>
      </c>
      <c r="H29" s="53">
        <v>7.6999999999999999E-2</v>
      </c>
    </row>
    <row r="30" spans="2:12" ht="18" customHeight="1">
      <c r="B30" s="50" t="s">
        <v>82</v>
      </c>
      <c r="C30" s="55">
        <v>47.4</v>
      </c>
      <c r="D30" s="56">
        <v>47.4</v>
      </c>
      <c r="E30" s="53">
        <v>0</v>
      </c>
      <c r="F30" s="55">
        <v>48</v>
      </c>
      <c r="G30" s="56">
        <v>45.2</v>
      </c>
      <c r="H30" s="53">
        <v>6.2E-2</v>
      </c>
    </row>
    <row r="31" spans="2:12" ht="18" customHeight="1">
      <c r="B31" s="50" t="s">
        <v>182</v>
      </c>
      <c r="C31" s="55">
        <v>42.5</v>
      </c>
      <c r="D31" s="56">
        <v>43.5</v>
      </c>
      <c r="E31" s="53">
        <v>-2.3E-2</v>
      </c>
      <c r="F31" s="55">
        <v>43</v>
      </c>
      <c r="G31" s="56">
        <v>42</v>
      </c>
      <c r="H31" s="53">
        <v>2.4E-2</v>
      </c>
    </row>
    <row r="32" spans="2:12" ht="18" customHeight="1">
      <c r="B32" s="50" t="s">
        <v>83</v>
      </c>
      <c r="C32" s="55">
        <v>38.4</v>
      </c>
      <c r="D32" s="56">
        <v>38.4</v>
      </c>
      <c r="E32" s="53">
        <v>0</v>
      </c>
      <c r="F32" s="55">
        <v>38.799999999999997</v>
      </c>
      <c r="G32" s="56">
        <v>36</v>
      </c>
      <c r="H32" s="53">
        <v>7.8E-2</v>
      </c>
    </row>
    <row r="33" spans="2:8" ht="18" customHeight="1">
      <c r="B33" s="50" t="s">
        <v>81</v>
      </c>
      <c r="C33" s="55">
        <v>37</v>
      </c>
      <c r="D33" s="56">
        <v>37</v>
      </c>
      <c r="E33" s="53">
        <v>0</v>
      </c>
      <c r="F33" s="55">
        <v>37.200000000000003</v>
      </c>
      <c r="G33" s="56">
        <v>35</v>
      </c>
      <c r="H33" s="53">
        <v>6.3E-2</v>
      </c>
    </row>
    <row r="34" spans="2:8" ht="18" customHeight="1">
      <c r="B34" s="50" t="s">
        <v>80</v>
      </c>
      <c r="C34" s="55">
        <v>36</v>
      </c>
      <c r="D34" s="56">
        <v>36.299999999999997</v>
      </c>
      <c r="E34" s="53">
        <v>-8.0000000000000002E-3</v>
      </c>
      <c r="F34" s="55">
        <v>36.200000000000003</v>
      </c>
      <c r="G34" s="56">
        <v>33.9</v>
      </c>
      <c r="H34" s="53">
        <v>6.8000000000000005E-2</v>
      </c>
    </row>
    <row r="35" spans="2:8" ht="18" customHeight="1">
      <c r="B35" s="50" t="s">
        <v>100</v>
      </c>
      <c r="C35" s="55">
        <v>45.7</v>
      </c>
      <c r="D35" s="56">
        <v>16.600000000000001</v>
      </c>
      <c r="E35" s="54">
        <v>1.7529999999999999</v>
      </c>
      <c r="F35" s="55">
        <v>38.6</v>
      </c>
      <c r="G35" s="56">
        <v>13.4</v>
      </c>
      <c r="H35" s="54">
        <v>1.881</v>
      </c>
    </row>
    <row r="36" spans="2:8" ht="18" customHeight="1">
      <c r="B36" s="50" t="s">
        <v>101</v>
      </c>
      <c r="C36" s="55">
        <v>29.9</v>
      </c>
      <c r="D36" s="56">
        <v>30.2</v>
      </c>
      <c r="E36" s="53">
        <v>-0.01</v>
      </c>
      <c r="F36" s="55">
        <v>30.4</v>
      </c>
      <c r="G36" s="56">
        <v>29.7</v>
      </c>
      <c r="H36" s="53">
        <v>2.4E-2</v>
      </c>
    </row>
    <row r="37" spans="2:8" ht="18" customHeight="1">
      <c r="B37" s="50" t="s">
        <v>102</v>
      </c>
      <c r="C37" s="55">
        <v>31.5</v>
      </c>
      <c r="D37" s="56">
        <v>6.7</v>
      </c>
      <c r="E37" s="54">
        <v>3.7010000000000001</v>
      </c>
      <c r="F37" s="55">
        <v>30.7</v>
      </c>
      <c r="G37" s="56">
        <v>7.1</v>
      </c>
      <c r="H37" s="54">
        <v>3.3239999999999998</v>
      </c>
    </row>
    <row r="38" spans="2:8" ht="18" customHeight="1">
      <c r="B38" s="50" t="s">
        <v>103</v>
      </c>
      <c r="C38" s="55" t="s">
        <v>180</v>
      </c>
      <c r="D38" s="56">
        <v>18.5</v>
      </c>
      <c r="E38" s="264" t="s">
        <v>178</v>
      </c>
      <c r="F38" s="55">
        <v>15</v>
      </c>
      <c r="G38" s="56">
        <v>14.9</v>
      </c>
      <c r="H38" s="264">
        <v>7.0000000000000001E-3</v>
      </c>
    </row>
    <row r="39" spans="2:8" ht="18" thickBot="1">
      <c r="B39" s="51" t="s">
        <v>104</v>
      </c>
      <c r="C39" s="59" t="s">
        <v>180</v>
      </c>
      <c r="D39" s="60">
        <v>4.8</v>
      </c>
      <c r="E39" s="265" t="s">
        <v>178</v>
      </c>
      <c r="F39" s="59">
        <v>5.7</v>
      </c>
      <c r="G39" s="60">
        <v>3.1</v>
      </c>
      <c r="H39" s="265">
        <v>0.83899999999999997</v>
      </c>
    </row>
    <row r="40" spans="2:8" ht="10.5" customHeight="1"/>
    <row r="41" spans="2:8">
      <c r="B41" s="61" t="s">
        <v>179</v>
      </c>
    </row>
    <row r="42" spans="2:8">
      <c r="B42" s="61" t="s">
        <v>105</v>
      </c>
    </row>
    <row r="43" spans="2:8">
      <c r="B43" s="61" t="s">
        <v>106</v>
      </c>
    </row>
    <row r="44" spans="2:8" ht="24.75" customHeight="1">
      <c r="B44" s="324" t="s">
        <v>107</v>
      </c>
      <c r="C44" s="324"/>
      <c r="D44" s="324"/>
      <c r="E44" s="324"/>
      <c r="F44" s="324"/>
      <c r="G44" s="324"/>
      <c r="H44" s="324"/>
    </row>
    <row r="45" spans="2:8">
      <c r="B45" s="61" t="s">
        <v>108</v>
      </c>
    </row>
    <row r="46" spans="2:8">
      <c r="B46" s="61" t="s">
        <v>181</v>
      </c>
    </row>
    <row r="47" spans="2:8">
      <c r="B47" s="61" t="s">
        <v>183</v>
      </c>
    </row>
  </sheetData>
  <mergeCells count="7">
    <mergeCell ref="B44:H44"/>
    <mergeCell ref="C2:E2"/>
    <mergeCell ref="F2:H2"/>
    <mergeCell ref="C24:E24"/>
    <mergeCell ref="F24:H24"/>
    <mergeCell ref="B2:B3"/>
    <mergeCell ref="B24:B25"/>
  </mergeCells>
  <pageMargins left="0.7" right="0.7" top="0.75" bottom="0.75" header="0.3" footer="0.3"/>
  <pageSetup paperSize="9" scale="75"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1</vt:i4>
      </vt:variant>
    </vt:vector>
  </HeadingPairs>
  <TitlesOfParts>
    <vt:vector size="7" baseType="lpstr">
      <vt:lpstr>Skonsolidowany RZiS</vt:lpstr>
      <vt:lpstr>Segmenty</vt:lpstr>
      <vt:lpstr>Skonsolidowany bilans</vt:lpstr>
      <vt:lpstr>Skonsolidowany CF</vt:lpstr>
      <vt:lpstr>KPI - segment retail</vt:lpstr>
      <vt:lpstr>KPI - segment TV</vt:lpstr>
      <vt:lpstr>'KPI - segment retail'!Obszar_wydruku</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2012-11-13T20:40:10Z</cp:lastPrinted>
  <dcterms:created xsi:type="dcterms:W3CDTF">2008-08-25T12:12:22Z</dcterms:created>
  <dcterms:modified xsi:type="dcterms:W3CDTF">2012-11-13T20:44:36Z</dcterms:modified>
</cp:coreProperties>
</file>