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45" yWindow="0" windowWidth="10770" windowHeight="9915"/>
  </bookViews>
  <sheets>
    <sheet name="Skonsolidowany RZiS" sheetId="15" r:id="rId1"/>
    <sheet name="Segmenty" sheetId="17" r:id="rId2"/>
    <sheet name="Skonsolidowany bilans" sheetId="13" r:id="rId3"/>
    <sheet name="Skonsolidowany CF" sheetId="12" r:id="rId4"/>
    <sheet name="KPI - segment retail" sheetId="9" r:id="rId5"/>
    <sheet name="KPI - segment TV" sheetId="10" r:id="rId6"/>
  </sheets>
  <definedNames>
    <definedName name="_xlnm.Print_Area" localSheetId="4">'KPI - segment retail'!$A$1:$F$23</definedName>
  </definedNames>
  <calcPr calcId="125725"/>
</workbook>
</file>

<file path=xl/calcChain.xml><?xml version="1.0" encoding="utf-8"?>
<calcChain xmlns="http://schemas.openxmlformats.org/spreadsheetml/2006/main">
  <c r="F7" i="9"/>
  <c r="E34" i="12"/>
  <c r="E34" i="13"/>
  <c r="E30" i="12"/>
  <c r="F18" i="9" l="1"/>
  <c r="F17"/>
  <c r="F16"/>
  <c r="F15"/>
  <c r="F14"/>
  <c r="F10"/>
  <c r="F9"/>
  <c r="F8"/>
  <c r="F6"/>
  <c r="F5"/>
  <c r="F4"/>
  <c r="D36" i="12"/>
  <c r="C36"/>
  <c r="D31"/>
  <c r="C31"/>
  <c r="D5"/>
  <c r="D22" s="1"/>
  <c r="D25" s="1"/>
  <c r="D37" s="1"/>
  <c r="D40" s="1"/>
  <c r="C5"/>
  <c r="C22" s="1"/>
  <c r="C25" s="1"/>
  <c r="C37" s="1"/>
  <c r="C40" s="1"/>
  <c r="D44" i="13"/>
  <c r="C44"/>
  <c r="D36"/>
  <c r="D45" s="1"/>
  <c r="C36"/>
  <c r="C45" s="1"/>
  <c r="D29"/>
  <c r="D46" s="1"/>
  <c r="C29"/>
  <c r="C46" s="1"/>
  <c r="D22"/>
  <c r="C22"/>
  <c r="C23" s="1"/>
  <c r="D14"/>
  <c r="D23" s="1"/>
  <c r="C14"/>
  <c r="O12" i="17"/>
  <c r="N12"/>
  <c r="P12" s="1"/>
  <c r="M12"/>
  <c r="J12"/>
  <c r="G12"/>
  <c r="P11"/>
  <c r="O11"/>
  <c r="N11"/>
  <c r="J11"/>
  <c r="G11"/>
  <c r="O10"/>
  <c r="N10"/>
  <c r="P10" s="1"/>
  <c r="M10"/>
  <c r="J10"/>
  <c r="G10"/>
  <c r="P9"/>
  <c r="O9"/>
  <c r="N9"/>
  <c r="M9"/>
  <c r="J9"/>
  <c r="G9"/>
  <c r="O8"/>
  <c r="N8"/>
  <c r="P8" s="1"/>
  <c r="M8"/>
  <c r="J8"/>
  <c r="G8"/>
  <c r="P7"/>
  <c r="O7"/>
  <c r="N7"/>
  <c r="M7"/>
  <c r="J7"/>
  <c r="G7"/>
  <c r="O6"/>
  <c r="N6"/>
  <c r="P6" s="1"/>
  <c r="M6"/>
  <c r="J6"/>
  <c r="G6"/>
  <c r="P5"/>
  <c r="O5"/>
  <c r="N5"/>
  <c r="M5"/>
  <c r="J5"/>
  <c r="G5"/>
  <c r="D10" i="15"/>
  <c r="C10"/>
  <c r="D4"/>
  <c r="D23" s="1"/>
  <c r="C4"/>
  <c r="C23" s="1"/>
  <c r="D33" l="1"/>
  <c r="D34" s="1"/>
  <c r="D27"/>
  <c r="D29" s="1"/>
  <c r="C27"/>
  <c r="C29" s="1"/>
  <c r="C33"/>
  <c r="C34" s="1"/>
  <c r="E26" i="12" l="1"/>
  <c r="E11" i="13" l="1"/>
  <c r="E12"/>
  <c r="E13"/>
  <c r="E5"/>
  <c r="E6"/>
  <c r="E7"/>
  <c r="E8"/>
  <c r="E9"/>
  <c r="E10"/>
  <c r="E4"/>
  <c r="E5" i="15" l="1"/>
  <c r="E6"/>
  <c r="E7"/>
  <c r="E8"/>
  <c r="E9"/>
  <c r="E11"/>
  <c r="E12"/>
  <c r="E13"/>
  <c r="E14"/>
  <c r="E15"/>
  <c r="E16"/>
  <c r="E17"/>
  <c r="E18"/>
  <c r="E20"/>
  <c r="E19"/>
  <c r="E21"/>
  <c r="E22"/>
  <c r="E24"/>
  <c r="E25"/>
  <c r="E26"/>
  <c r="E28"/>
  <c r="E30"/>
  <c r="E31"/>
  <c r="E38" i="13"/>
  <c r="E39"/>
  <c r="E40"/>
  <c r="E41"/>
  <c r="E42"/>
  <c r="E43"/>
  <c r="E37"/>
  <c r="E31"/>
  <c r="E32"/>
  <c r="E33"/>
  <c r="E35"/>
  <c r="E30"/>
  <c r="E26"/>
  <c r="E27"/>
  <c r="E28"/>
  <c r="E25"/>
  <c r="E15"/>
  <c r="E16"/>
  <c r="E17"/>
  <c r="E18"/>
  <c r="E19"/>
  <c r="E20"/>
  <c r="E21"/>
  <c r="E39" i="12"/>
  <c r="E38"/>
  <c r="E35"/>
  <c r="E32"/>
  <c r="E29"/>
  <c r="E28"/>
  <c r="E27"/>
  <c r="E24"/>
  <c r="E23"/>
  <c r="E21"/>
  <c r="E20"/>
  <c r="E19"/>
  <c r="E18"/>
  <c r="E17"/>
  <c r="E16"/>
  <c r="E15"/>
  <c r="E14"/>
  <c r="E13"/>
  <c r="E12"/>
  <c r="E11"/>
  <c r="E10"/>
  <c r="E9"/>
  <c r="E8"/>
  <c r="E7"/>
  <c r="E6"/>
  <c r="E4"/>
  <c r="E36" i="13" l="1"/>
  <c r="E31" i="12"/>
  <c r="E36"/>
  <c r="E5"/>
  <c r="E22" i="13"/>
  <c r="E14"/>
  <c r="E23" i="15"/>
  <c r="E10"/>
  <c r="E4"/>
  <c r="E44" i="13"/>
  <c r="E29"/>
  <c r="E22" i="12" l="1"/>
  <c r="E45" i="13"/>
  <c r="E46"/>
  <c r="E23"/>
  <c r="E25" i="12" l="1"/>
  <c r="E29" i="15"/>
  <c r="E33"/>
  <c r="E27"/>
  <c r="E37" i="12" l="1"/>
  <c r="E40" l="1"/>
</calcChain>
</file>

<file path=xl/sharedStrings.xml><?xml version="1.0" encoding="utf-8"?>
<sst xmlns="http://schemas.openxmlformats.org/spreadsheetml/2006/main" count="270" uniqueCount="205">
  <si>
    <t>EBITDA</t>
  </si>
  <si>
    <t>Koszty licencji programowych</t>
  </si>
  <si>
    <t>Koszty przesyłu sygnału</t>
  </si>
  <si>
    <t>Wynagrodzenia i świadczenia na rzecz pracowników</t>
  </si>
  <si>
    <t>Zysk/(strata) z działalności operacyjnej</t>
  </si>
  <si>
    <t>Koszty finansowe</t>
  </si>
  <si>
    <t>Podatek dochodowy</t>
  </si>
  <si>
    <t>marża EBITDA</t>
  </si>
  <si>
    <t>AKTYWA</t>
  </si>
  <si>
    <t>Zestawy odbiorcze</t>
  </si>
  <si>
    <t>Inne rzeczowe aktywa trwałe</t>
  </si>
  <si>
    <t>Nieruchomości inwestycyjne</t>
  </si>
  <si>
    <t>Aktywa z tytułu odroczonego podatku dochodowego</t>
  </si>
  <si>
    <t>Wartość firmy</t>
  </si>
  <si>
    <t>Aktywa trwałe razem</t>
  </si>
  <si>
    <t>Zapasy</t>
  </si>
  <si>
    <t>Środki pieniężne i ich ekwiwalenty</t>
  </si>
  <si>
    <t>Aktywa obrotowe razem</t>
  </si>
  <si>
    <t>Aktywa razem</t>
  </si>
  <si>
    <t>PASYWA</t>
  </si>
  <si>
    <t>Kapitał zakładowy</t>
  </si>
  <si>
    <t>Kapitał własny razem</t>
  </si>
  <si>
    <t>Zobowiązania z tytułu kredytów i pożyczek</t>
  </si>
  <si>
    <t>Zobowiązania z tytułu leasingu finansowego</t>
  </si>
  <si>
    <t>Inne długoterminowe zobowiązania i rezerwy</t>
  </si>
  <si>
    <t>Zobowiązania długoterminowe razem</t>
  </si>
  <si>
    <t>Zobowiązania z tytułu podatku dochodowego</t>
  </si>
  <si>
    <t xml:space="preserve">Zobowiązania z tytułu dostaw i usług oraz pozostałe zobowiązania </t>
  </si>
  <si>
    <t>Zobowiązania krótkoterminowe razem</t>
  </si>
  <si>
    <t>Zobowiązania razem</t>
  </si>
  <si>
    <t>Korekty:</t>
  </si>
  <si>
    <t xml:space="preserve">Odsetki </t>
  </si>
  <si>
    <t>Zmiana stanu zapasów</t>
  </si>
  <si>
    <t>Zmiana stanu należności i innych aktywów</t>
  </si>
  <si>
    <t>Inne korekty</t>
  </si>
  <si>
    <t>Podatek dochodowy zapłacony</t>
  </si>
  <si>
    <t>Odsetki otrzymane dotyczące działalności operacyjnej</t>
  </si>
  <si>
    <t>Nabycie wartości niematerialnych</t>
  </si>
  <si>
    <t>Nabycie rzeczowych aktywów trwałych</t>
  </si>
  <si>
    <t>Spłata zobowiązań z tytułu leasingu finansowego</t>
  </si>
  <si>
    <t>Zmiana netto środków pieniężnych i ich ekwiwalentów</t>
  </si>
  <si>
    <t>Środki pieniężne i ich ekwiwalenty na początek okresu</t>
  </si>
  <si>
    <t>Zmiana stanu środków pieniężnych z tytułu różnic kursowych</t>
  </si>
  <si>
    <t>Środki pieniężne i ich ekwiwalenty na koniec okresu</t>
  </si>
  <si>
    <t>Spłata otrzymanych kredytów i pożyczek</t>
  </si>
  <si>
    <t>Kaucje otrzymane za wydany sprzęt</t>
  </si>
  <si>
    <t>Udzielone pożyczki</t>
  </si>
  <si>
    <t>Wpływy ze zbycia niefinansowych aktywów trwałych</t>
  </si>
  <si>
    <t>Przychody od klientów indywidualnych</t>
  </si>
  <si>
    <t>Zysk z działalności operacyjnej</t>
  </si>
  <si>
    <t>Amortyzacja licencji filmowych</t>
  </si>
  <si>
    <t>Amortyzacja i utrata wartości</t>
  </si>
  <si>
    <t>Płatności za licencje filmowe i sportowe</t>
  </si>
  <si>
    <t>Amortyzacja licencji filmowych i sportowych</t>
  </si>
  <si>
    <t>Wartość sprzedanych aktywów programowych</t>
  </si>
  <si>
    <t>Zmiana stanu produkcji własnej oraz zaliczek na produkcję własną</t>
  </si>
  <si>
    <t>Wycena instrumentów zabezpieczających</t>
  </si>
  <si>
    <t>Marki</t>
  </si>
  <si>
    <t>Długoterminowe aktywa programowe</t>
  </si>
  <si>
    <t>Krótkoterminowe aktywa programowe</t>
  </si>
  <si>
    <t xml:space="preserve">Inne wartości niematerialne </t>
  </si>
  <si>
    <t>Koszty zrealizowanego ruchu i opłat międzyoperatorskich</t>
  </si>
  <si>
    <t>Liczba abonentów na koniec okresu, z czego:</t>
  </si>
  <si>
    <t>Pakiet Familijny</t>
  </si>
  <si>
    <t>Pakiet Mini</t>
  </si>
  <si>
    <t>Pakiet Familijny (PLN)</t>
  </si>
  <si>
    <t>Pakiet Mini (PLN)</t>
  </si>
  <si>
    <t>Zmiana / %</t>
  </si>
  <si>
    <t xml:space="preserve">    Kanały tematyczne</t>
  </si>
  <si>
    <t>Polsat2</t>
  </si>
  <si>
    <t>Polsat News</t>
  </si>
  <si>
    <t>Polsat Sport</t>
  </si>
  <si>
    <t>Polsat Film</t>
  </si>
  <si>
    <t>Polsat JimJam</t>
  </si>
  <si>
    <t>Polsat Cafe</t>
  </si>
  <si>
    <t>Polsat Play</t>
  </si>
  <si>
    <t>Polsat Sport Extra</t>
  </si>
  <si>
    <r>
      <t>Kanały Polsatu; zasięg techniczny</t>
    </r>
    <r>
      <rPr>
        <b/>
        <vertAlign val="superscript"/>
        <sz val="10"/>
        <color theme="1"/>
        <rFont val="Arial Narrow"/>
        <family val="2"/>
        <charset val="238"/>
      </rPr>
      <t>1</t>
    </r>
  </si>
  <si>
    <t>Polsat</t>
  </si>
  <si>
    <r>
      <t>Średnia liczba abonentów</t>
    </r>
    <r>
      <rPr>
        <b/>
        <vertAlign val="superscript"/>
        <sz val="11"/>
        <color rgb="FF000000"/>
        <rFont val="Calibri"/>
        <family val="2"/>
        <charset val="238"/>
        <scheme val="minor"/>
      </rPr>
      <t>1</t>
    </r>
    <r>
      <rPr>
        <b/>
        <sz val="11"/>
        <color rgb="FF000000"/>
        <rFont val="Calibri"/>
        <family val="2"/>
        <charset val="238"/>
        <scheme val="minor"/>
      </rPr>
      <t>, z czego:</t>
    </r>
  </si>
  <si>
    <t>SEGMENT USŁUG ŚWIADCZONYCH KLIENTOM INDYWIDUALNYM</t>
  </si>
  <si>
    <r>
      <t>1</t>
    </r>
    <r>
      <rPr>
        <sz val="9"/>
        <color theme="1"/>
        <rFont val="Calibri"/>
        <family val="2"/>
        <charset val="238"/>
        <scheme val="minor"/>
      </rPr>
      <t xml:space="preserve"> Liczona jako suma średniej liczby abonentów w każdym miesiącu okresu podzielona przez liczbę miesięcy w okresie; średnia liczba abonentów w miesiącu wyznaczana jest jako średnia z liczby abonentów na pierwszy i na ostatni dzień roboczy danego miesiąca. </t>
    </r>
  </si>
  <si>
    <t>Liczba użytkowników usług telefonii komórkowej na koniec okresu</t>
  </si>
  <si>
    <t>Liczba użytkowników usług dostępu do internetu na koniec okresu</t>
  </si>
  <si>
    <r>
      <t>Udział w oglądalności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  <r>
      <rPr>
        <b/>
        <sz val="11"/>
        <color theme="1"/>
        <rFont val="Calibri"/>
        <family val="2"/>
        <charset val="238"/>
        <scheme val="minor"/>
      </rPr>
      <t>, w tym:</t>
    </r>
  </si>
  <si>
    <r>
      <t xml:space="preserve">    POLSAT</t>
    </r>
    <r>
      <rPr>
        <sz val="11"/>
        <color rgb="FF000000"/>
        <rFont val="Calibri"/>
        <family val="2"/>
        <charset val="238"/>
        <scheme val="minor"/>
      </rPr>
      <t xml:space="preserve"> (kanał główny)</t>
    </r>
  </si>
  <si>
    <t>SEGMENT NADAWANIA I PRODUKCJI TELEWIZYJNEJ</t>
  </si>
  <si>
    <t>Zysk netto za okres</t>
  </si>
  <si>
    <t>Straty/(zyski) z tytułu różnic kursowych, netto</t>
  </si>
  <si>
    <t>Zwiększenie netto wartości zestawów odbiorczych w leasingu operacyjnym</t>
  </si>
  <si>
    <t>Środki pieniężne netto z działalności operacyjnej</t>
  </si>
  <si>
    <t>Nabycie udziałów w jednostkach zależnych pomniejszone o przejęte środki pieniężne</t>
  </si>
  <si>
    <t>Środki pieniężne netto z działalności inwestycyjnej</t>
  </si>
  <si>
    <t>Środki pieniężne netto z działalności finansowej</t>
  </si>
  <si>
    <r>
      <t>Spłata odsetek od kredytów, pożyczek</t>
    </r>
    <r>
      <rPr>
        <sz val="11"/>
        <color theme="1"/>
        <rFont val="Calibri"/>
        <family val="2"/>
        <charset val="238"/>
        <scheme val="minor"/>
      </rPr>
      <t>, obligacji, leasingu finansowego i zapłacone prowizje</t>
    </r>
  </si>
  <si>
    <t>SKONSOLIDOWANY RACHUNEK PRZEPŁYWÓW PIENIĘŻNYCH</t>
  </si>
  <si>
    <t>n/a</t>
  </si>
  <si>
    <t>Długoterminowe prowizje dla dystrybutorów rozliczane w czasie</t>
  </si>
  <si>
    <t>Inne aktywa długoterminowe</t>
  </si>
  <si>
    <t>Należności z tytułu dostaw i usług oraz pozostałe należności</t>
  </si>
  <si>
    <t xml:space="preserve">Należności z tytułu podatku dochodowego </t>
  </si>
  <si>
    <t>Krótkoterminowe prowizje dla dystrybutorów rozliczane w czasie</t>
  </si>
  <si>
    <t>Pozostałe aktywa obrotowe</t>
  </si>
  <si>
    <t xml:space="preserve">Nadwyżka wartości emisyjnej akcji powyżej ich wartości nominalnej </t>
  </si>
  <si>
    <t>Pozostałe kapitały</t>
  </si>
  <si>
    <t>Zyski zatrzymane</t>
  </si>
  <si>
    <t xml:space="preserve">Zobowiązania z tytułu leasingu finansowego </t>
  </si>
  <si>
    <t xml:space="preserve">Zobowiązania z tytułu odroczonego podatku dochodowego </t>
  </si>
  <si>
    <t>Przychody przyszłych okresów</t>
  </si>
  <si>
    <t>Pasywa razem</t>
  </si>
  <si>
    <t>GRUPA KAPITAŁOWA CYFROWY POLSAT S.A.</t>
  </si>
  <si>
    <r>
      <t xml:space="preserve">Zobowiązania z tytułu obligacji </t>
    </r>
    <r>
      <rPr>
        <i/>
        <sz val="11"/>
        <color theme="1"/>
        <rFont val="Calibri"/>
        <family val="2"/>
        <charset val="238"/>
        <scheme val="minor"/>
      </rPr>
      <t>Senior Notes</t>
    </r>
  </si>
  <si>
    <r>
      <t>Zobowiązania z tytułu obligacji</t>
    </r>
    <r>
      <rPr>
        <i/>
        <sz val="11"/>
        <color theme="1"/>
        <rFont val="Calibri"/>
        <family val="2"/>
        <charset val="238"/>
        <scheme val="minor"/>
      </rPr>
      <t xml:space="preserve"> Senior Notes</t>
    </r>
  </si>
  <si>
    <t>Przychody ze sprzedaży usług, produktów, towarów i materiałów</t>
  </si>
  <si>
    <t>Koszty operacyjne</t>
  </si>
  <si>
    <t>Pozostałe przychody / koszty operacyjne</t>
  </si>
  <si>
    <t>Podstawowy i rozwodniony zysk na jedną akcję w złotych</t>
  </si>
  <si>
    <t>Przychody z reklamy i sponsoringu</t>
  </si>
  <si>
    <t>Przychody od operatorów kablowych i satelitarnych</t>
  </si>
  <si>
    <t>Przychody ze sprzedaży sprzętu</t>
  </si>
  <si>
    <t>Pozostałe przychody ze sprzedaży</t>
  </si>
  <si>
    <t>Koszty produkcji telewizyjnej własnej i zewnętrznej oraz amortyzacja praw sportowych</t>
  </si>
  <si>
    <t>Koszty dystrybucji, marketingu, obsługi i utrzymania klienta</t>
  </si>
  <si>
    <t>Koszty windykacji, utworzenie odpisów aktualizujących wartość należności i koszt spisanych należności</t>
  </si>
  <si>
    <t>Koszt własny sprzedanego sprzętu</t>
  </si>
  <si>
    <t>Inne koszty</t>
  </si>
  <si>
    <t xml:space="preserve">za okres 3 miesięcy zakończony </t>
  </si>
  <si>
    <t>SKONSOLIDOWANY RACHUNEK ZYSKÓW I STRAT</t>
  </si>
  <si>
    <t>(w tys. PLN)</t>
  </si>
  <si>
    <t>SKONSOLIDOWANY BILANS
(w tys. PLN)</t>
  </si>
  <si>
    <t>Sprzedaż do stron trzecich</t>
  </si>
  <si>
    <t>Sprzedaż pomiędzy segmentami</t>
  </si>
  <si>
    <t>Przychody ze sprzedaży</t>
  </si>
  <si>
    <t xml:space="preserve">Nabycie rzeczowych aktywów trwałych, zestawów odbiorczych i innych wartości niematerialnych </t>
  </si>
  <si>
    <t>Zmiana</t>
  </si>
  <si>
    <t>WYŁĄCZENIA I KOREKTY KONSOLIDACYJNE</t>
  </si>
  <si>
    <t>RAZEM</t>
  </si>
  <si>
    <r>
      <t>Wskaźnik odpływu abonentów</t>
    </r>
    <r>
      <rPr>
        <b/>
        <vertAlign val="superscript"/>
        <sz val="11"/>
        <color rgb="FF000000"/>
        <rFont val="Calibri"/>
        <family val="2"/>
        <charset val="238"/>
        <scheme val="minor"/>
      </rPr>
      <t>2</t>
    </r>
    <r>
      <rPr>
        <b/>
        <sz val="11"/>
        <color rgb="FF000000"/>
        <rFont val="Calibri"/>
        <family val="2"/>
        <charset val="238"/>
        <scheme val="minor"/>
      </rPr>
      <t>, z czego:</t>
    </r>
  </si>
  <si>
    <r>
      <rPr>
        <vertAlign val="superscript"/>
        <sz val="9"/>
        <color theme="1"/>
        <rFont val="Calibri"/>
        <family val="2"/>
        <charset val="238"/>
        <scheme val="minor"/>
      </rPr>
      <t xml:space="preserve">2 </t>
    </r>
    <r>
      <rPr>
        <sz val="9"/>
        <color theme="1"/>
        <rFont val="Calibri"/>
        <family val="2"/>
        <charset val="238"/>
        <scheme val="minor"/>
      </rPr>
      <t xml:space="preserve">Wskaźnik odpływu abonentów definiujemy jako stosunek liczby umów rozwiązanych w okresie 12 miesięcy do średniorocznej liczby umów w tym 12 miesięcznym okresie. Liczba rozwiązanych umów jest pomniejszona o liczbę abonentów, którzy zawarli z nami ponownie umowę nie później niż z końcem tego 12 miesięcznego okresu oraz o liczbę abonentów, którzy posiadali więcej niż jedną umowę i dokonali rozwiązania jednej z nich, w zamian zobowiązując się do korzystania z usługi Multiroom. </t>
    </r>
  </si>
  <si>
    <r>
      <rPr>
        <vertAlign val="superscript"/>
        <sz val="9"/>
        <color theme="1"/>
        <rFont val="Calibri"/>
        <family val="2"/>
        <charset val="238"/>
        <scheme val="minor"/>
      </rPr>
      <t>3</t>
    </r>
    <r>
      <rPr>
        <sz val="9"/>
        <color theme="1"/>
        <rFont val="Calibri"/>
        <family val="2"/>
        <charset val="238"/>
        <scheme val="minor"/>
      </rPr>
      <t xml:space="preserve"> ARPU definiujemy jako średni przychód netto na abonenta, któremu świadczyliśmy usługi, obliczany poprzez podzielenie sumy przychodów netto, generowanych przez naszych abonentów na oferowane przez nas usługi płatnej telewizji cyfrowej w danym okresie przez średnią liczbę abonentów, którym świadczyliśmy usługi w danym okresie. </t>
    </r>
  </si>
  <si>
    <t>--</t>
  </si>
  <si>
    <t>*Pozycja ta obejmuje także nabycie zestawów odbiorczych w leasingu operacyjnym</t>
  </si>
  <si>
    <t>*</t>
  </si>
  <si>
    <t xml:space="preserve">GRUPA KAPITAŁOWA CYFROWY POLSAT S A </t>
  </si>
  <si>
    <t>Spłata odsetek od Cash Pool</t>
  </si>
  <si>
    <t>Polsat JimJam [JimJam]</t>
  </si>
  <si>
    <r>
      <t>1</t>
    </r>
    <r>
      <rPr>
        <sz val="9"/>
        <color theme="1"/>
        <rFont val="Calibri"/>
        <family val="2"/>
        <charset val="238"/>
        <scheme val="minor"/>
      </rPr>
      <t xml:space="preserve"> NAM, odsetek telewizyjnych gospodarstw domowych, które mają możliwość odbioru danego kanału; średnia arytmetyczna zasięgów miesięcznych</t>
    </r>
  </si>
  <si>
    <t>Amortyzacja</t>
  </si>
  <si>
    <t>Utrata wartości</t>
  </si>
  <si>
    <t>-</t>
  </si>
  <si>
    <t>Zyski i straty z działalności inwestycyjnej</t>
  </si>
  <si>
    <t>Zysk z udziału w jednostce współkontrolowanej wycenianej metodą praw własności</t>
  </si>
  <si>
    <t>Zysk brutto za okres</t>
  </si>
  <si>
    <r>
      <t>Zysk netto przypadający na a</t>
    </r>
    <r>
      <rPr>
        <sz val="11"/>
        <color rgb="FF000000"/>
        <rFont val="Calibri"/>
        <family val="2"/>
        <charset val="238"/>
        <scheme val="minor"/>
      </rPr>
      <t>kcjonariuszy Jednostki Dominującej</t>
    </r>
  </si>
  <si>
    <r>
      <t xml:space="preserve">Zysk </t>
    </r>
    <r>
      <rPr>
        <sz val="11"/>
        <color theme="1"/>
        <rFont val="Calibri"/>
        <family val="2"/>
        <charset val="238"/>
        <scheme val="minor"/>
      </rPr>
      <t>z udziału w jednostce współkontrolowanej wycenianej</t>
    </r>
    <r>
      <rPr>
        <sz val="11"/>
        <color rgb="FF000000"/>
        <rFont val="Calibri"/>
        <family val="2"/>
        <charset val="238"/>
        <scheme val="minor"/>
      </rPr>
      <t xml:space="preserve"> metodą praw własności</t>
    </r>
  </si>
  <si>
    <t>Strata/(zyski) z działalności inwestycyjnej</t>
  </si>
  <si>
    <t xml:space="preserve">Środki pieniężne z działalności operacyjnej </t>
  </si>
  <si>
    <t>31 marca 2013</t>
  </si>
  <si>
    <t>31 marca 2012</t>
  </si>
  <si>
    <t>3 miesiące zakończone 31 marca</t>
  </si>
  <si>
    <t>za okres 3 miesięcy zakończony</t>
  </si>
  <si>
    <t>Zmiana stanu zobowiązań, rezerw i przychodów przyszłych okresów</t>
  </si>
  <si>
    <t>4</t>
  </si>
  <si>
    <r>
      <t>Średni miesięczny przychód na abonenta</t>
    </r>
    <r>
      <rPr>
        <b/>
        <vertAlign val="superscript"/>
        <sz val="11"/>
        <color rgb="FF000000"/>
        <rFont val="Calibri"/>
        <family val="2"/>
        <charset val="238"/>
        <scheme val="minor"/>
      </rPr>
      <t xml:space="preserve">3 </t>
    </r>
    <r>
      <rPr>
        <b/>
        <sz val="11"/>
        <color rgb="FF000000"/>
        <rFont val="Calibri"/>
        <family val="2"/>
        <charset val="238"/>
        <scheme val="minor"/>
      </rPr>
      <t>(ARPU) (PLN), z czego:</t>
    </r>
  </si>
  <si>
    <r>
      <t xml:space="preserve">4 </t>
    </r>
    <r>
      <rPr>
        <sz val="9"/>
        <color theme="1"/>
        <rFont val="Calibri"/>
        <family val="2"/>
        <charset val="238"/>
        <scheme val="minor"/>
      </rPr>
      <t>W tym 132.647 użytkowników naszej usługi MVNO i 7.580 naszych klientów, którzy zakupili usługę telefonii komórkowej Polkomtela w ramach cross promocji.</t>
    </r>
  </si>
  <si>
    <t>-0,3 p.p.</t>
  </si>
  <si>
    <t>-0,4 p.p.</t>
  </si>
  <si>
    <t>-0,1 p.p.</t>
  </si>
  <si>
    <r>
      <t>Polsat Sport News</t>
    </r>
    <r>
      <rPr>
        <vertAlign val="superscript"/>
        <sz val="11"/>
        <color theme="1"/>
        <rFont val="Calibri"/>
        <family val="2"/>
        <charset val="238"/>
        <scheme val="minor"/>
      </rPr>
      <t>(2)</t>
    </r>
  </si>
  <si>
    <t>Polsat Crime &amp; Investigation Network</t>
  </si>
  <si>
    <r>
      <t>Polsat Biznes</t>
    </r>
    <r>
      <rPr>
        <vertAlign val="superscript"/>
        <sz val="11"/>
        <color theme="1"/>
        <rFont val="Calibri"/>
        <family val="2"/>
        <charset val="238"/>
        <scheme val="minor"/>
      </rPr>
      <t>(3)</t>
    </r>
  </si>
  <si>
    <r>
      <t>Polsat Futbol</t>
    </r>
    <r>
      <rPr>
        <vertAlign val="superscript"/>
        <sz val="11"/>
        <color theme="1"/>
        <rFont val="Calibri"/>
        <family val="2"/>
        <charset val="238"/>
        <scheme val="minor"/>
      </rPr>
      <t>(4)</t>
    </r>
  </si>
  <si>
    <r>
      <t>Polsat Food</t>
    </r>
    <r>
      <rPr>
        <vertAlign val="superscript"/>
        <sz val="11"/>
        <color theme="1"/>
        <rFont val="Calibri"/>
        <family val="2"/>
        <charset val="238"/>
        <scheme val="minor"/>
      </rPr>
      <t>(5)</t>
    </r>
  </si>
  <si>
    <r>
      <t>Polsat Viasat Explorer</t>
    </r>
    <r>
      <rPr>
        <vertAlign val="superscript"/>
        <sz val="11"/>
        <color theme="1"/>
        <rFont val="Calibri"/>
        <family val="2"/>
        <charset val="238"/>
        <scheme val="minor"/>
      </rPr>
      <t>(6)</t>
    </r>
  </si>
  <si>
    <r>
      <t>Polsat Viasat History</t>
    </r>
    <r>
      <rPr>
        <vertAlign val="superscript"/>
        <sz val="11"/>
        <color theme="1"/>
        <rFont val="Calibri"/>
        <family val="2"/>
        <charset val="238"/>
        <scheme val="minor"/>
      </rPr>
      <t>(6)</t>
    </r>
  </si>
  <si>
    <r>
      <t>Polsat Viasat Nature</t>
    </r>
    <r>
      <rPr>
        <vertAlign val="superscript"/>
        <sz val="11"/>
        <color theme="1"/>
        <rFont val="Calibri"/>
        <family val="2"/>
        <charset val="238"/>
        <scheme val="minor"/>
      </rPr>
      <t>(6)</t>
    </r>
  </si>
  <si>
    <r>
      <t>Udział w rynku reklamy</t>
    </r>
    <r>
      <rPr>
        <b/>
        <vertAlign val="superscript"/>
        <sz val="11"/>
        <rFont val="Calibri"/>
        <family val="2"/>
        <charset val="238"/>
        <scheme val="minor"/>
      </rPr>
      <t>(7)</t>
    </r>
  </si>
  <si>
    <r>
      <t>(1)</t>
    </r>
    <r>
      <rPr>
        <sz val="9"/>
        <color theme="1"/>
        <rFont val="Calibri"/>
        <family val="2"/>
        <charset val="238"/>
        <scheme val="minor"/>
      </rPr>
      <t xml:space="preserve"> NAM, udział w oglądalności w grupie wszyscy 16-49 lat, cała doba</t>
    </r>
  </si>
  <si>
    <r>
      <t>(2)</t>
    </r>
    <r>
      <rPr>
        <sz val="9"/>
        <color theme="1"/>
        <rFont val="Calibri"/>
        <family val="2"/>
        <charset val="238"/>
        <scheme val="minor"/>
      </rPr>
      <t xml:space="preserve"> kanał monitorowany od listopada 2012 roku </t>
    </r>
  </si>
  <si>
    <r>
      <t>(3)</t>
    </r>
    <r>
      <rPr>
        <sz val="9"/>
        <color theme="1"/>
        <rFont val="Calibri"/>
        <family val="2"/>
        <charset val="238"/>
        <scheme val="minor"/>
      </rPr>
      <t xml:space="preserve"> do lutego 2013 roku kanał nadawał pod nazwą TV Biznes</t>
    </r>
  </si>
  <si>
    <r>
      <t>(4)</t>
    </r>
    <r>
      <rPr>
        <sz val="9"/>
        <color theme="1"/>
        <rFont val="Calibri"/>
        <family val="2"/>
        <charset val="238"/>
        <scheme val="minor"/>
      </rPr>
      <t xml:space="preserve"> kanał nadawał do końca maja 2012 roku</t>
    </r>
  </si>
  <si>
    <r>
      <t>(5)</t>
    </r>
    <r>
      <rPr>
        <sz val="9"/>
        <color theme="1"/>
        <rFont val="Calibri"/>
        <family val="2"/>
        <charset val="238"/>
        <scheme val="minor"/>
      </rPr>
      <t xml:space="preserve"> kanał nadaje od listopada 2012 roku</t>
    </r>
  </si>
  <si>
    <r>
      <t>(6)</t>
    </r>
    <r>
      <rPr>
        <sz val="9"/>
        <color theme="1"/>
        <rFont val="Calibri"/>
        <family val="2"/>
        <charset val="238"/>
        <scheme val="minor"/>
      </rPr>
      <t xml:space="preserve"> kanały nadają pod marką „Polsat” od marca 2013 roku, dane dla 1Q 2013 dotyczą marca</t>
    </r>
  </si>
  <si>
    <r>
      <t>(7)</t>
    </r>
    <r>
      <rPr>
        <sz val="9"/>
        <color theme="1"/>
        <rFont val="Calibri"/>
        <family val="2"/>
        <charset val="238"/>
        <scheme val="minor"/>
      </rPr>
      <t xml:space="preserve"> szacunki własne na podstawie danych Starlink</t>
    </r>
  </si>
  <si>
    <r>
      <t>2</t>
    </r>
    <r>
      <rPr>
        <sz val="9"/>
        <color theme="1"/>
        <rFont val="Calibri"/>
        <family val="2"/>
        <charset val="238"/>
        <scheme val="minor"/>
      </rPr>
      <t xml:space="preserve"> do lutego 2013 roku kanał nadawał pod nazwą TV Biznes</t>
    </r>
  </si>
  <si>
    <r>
      <t>3</t>
    </r>
    <r>
      <rPr>
        <sz val="9"/>
        <color theme="1"/>
        <rFont val="Calibri"/>
        <family val="2"/>
        <charset val="238"/>
        <scheme val="minor"/>
      </rPr>
      <t xml:space="preserve"> od czerwca 2012 roku zasięg łączny z Polsat Sport Extra HD (nowy kanał)</t>
    </r>
  </si>
  <si>
    <r>
      <t>4</t>
    </r>
    <r>
      <rPr>
        <sz val="9"/>
        <color theme="1"/>
        <rFont val="Calibri"/>
        <family val="2"/>
        <charset val="238"/>
        <scheme val="minor"/>
      </rPr>
      <t xml:space="preserve"> kanał nadawał do maja 2012 roku</t>
    </r>
  </si>
  <si>
    <r>
      <t xml:space="preserve">5 </t>
    </r>
    <r>
      <rPr>
        <sz val="9"/>
        <color theme="1"/>
        <rFont val="Calibri"/>
        <family val="2"/>
        <charset val="238"/>
        <scheme val="minor"/>
      </rPr>
      <t xml:space="preserve">dane tylko dla pierwszego kwartału 2012 ze względu na późniejsze ujednolicenie ramówki z Polsat Sport </t>
    </r>
  </si>
  <si>
    <r>
      <t>6</t>
    </r>
    <r>
      <rPr>
        <sz val="9"/>
        <color theme="1"/>
        <rFont val="Calibri"/>
        <family val="2"/>
        <charset val="238"/>
        <scheme val="minor"/>
      </rPr>
      <t xml:space="preserve"> kanał nadaje od listopada 2012 roku</t>
    </r>
  </si>
  <si>
    <r>
      <t xml:space="preserve">7 </t>
    </r>
    <r>
      <rPr>
        <sz val="9"/>
        <color theme="1"/>
        <rFont val="Calibri"/>
        <family val="2"/>
        <charset val="238"/>
        <scheme val="minor"/>
      </rPr>
      <t>kanały na mocy współpracy firm Telewizja Polsat oraz Viasat Broadcasting nadają od marca 2013 (wcześniejsze dane odnoszą się do zasięgu stacji przed rozpoczęciem współpracy z Telewizją Polsat)</t>
    </r>
  </si>
  <si>
    <r>
      <t xml:space="preserve">8 </t>
    </r>
    <r>
      <rPr>
        <sz val="9"/>
        <color theme="1"/>
        <rFont val="Calibri"/>
        <family val="2"/>
        <charset val="238"/>
        <scheme val="minor"/>
      </rPr>
      <t>kanał na mocy współpracy firm Telewizja Polsat oraz Viasat Broadcasting nadaje od marca 2013 (wcześniejsze dane odnoszą się do zasięgu stacji przed rozpoczęciem współpracy z Telewizją Polsat), w pierwszym kwartale 2012 kanał nie nadawał</t>
    </r>
  </si>
  <si>
    <r>
      <t>Polsat Biznes</t>
    </r>
    <r>
      <rPr>
        <vertAlign val="superscript"/>
        <sz val="9"/>
        <color theme="1"/>
        <rFont val="Arial Narrow"/>
        <family val="2"/>
        <charset val="238"/>
      </rPr>
      <t>(2)</t>
    </r>
  </si>
  <si>
    <t>Polsat Sport News</t>
  </si>
  <si>
    <r>
      <t>Polsat Sport Extra</t>
    </r>
    <r>
      <rPr>
        <vertAlign val="superscript"/>
        <sz val="9"/>
        <color theme="1"/>
        <rFont val="Arial Narrow"/>
        <family val="2"/>
        <charset val="238"/>
      </rPr>
      <t>(3)</t>
    </r>
  </si>
  <si>
    <r>
      <t>Polsat Futbol</t>
    </r>
    <r>
      <rPr>
        <vertAlign val="superscript"/>
        <sz val="9"/>
        <color theme="1"/>
        <rFont val="Arial Narrow"/>
        <family val="2"/>
        <charset val="238"/>
      </rPr>
      <t>(4)</t>
    </r>
  </si>
  <si>
    <r>
      <t>Polsat Sport HD</t>
    </r>
    <r>
      <rPr>
        <vertAlign val="superscript"/>
        <sz val="9"/>
        <color theme="1"/>
        <rFont val="Arial Narrow"/>
        <family val="2"/>
        <charset val="238"/>
      </rPr>
      <t>(5)</t>
    </r>
  </si>
  <si>
    <r>
      <t>Polsat Food</t>
    </r>
    <r>
      <rPr>
        <vertAlign val="superscript"/>
        <sz val="9"/>
        <color theme="1"/>
        <rFont val="Arial Narrow"/>
        <family val="2"/>
        <charset val="238"/>
      </rPr>
      <t>(6)</t>
    </r>
  </si>
  <si>
    <r>
      <t>Polsat Viasat Explorer</t>
    </r>
    <r>
      <rPr>
        <vertAlign val="superscript"/>
        <sz val="9"/>
        <color theme="1"/>
        <rFont val="Arial Narrow"/>
        <family val="2"/>
        <charset val="238"/>
      </rPr>
      <t>(7)</t>
    </r>
  </si>
  <si>
    <r>
      <t>Polsat Viasat History</t>
    </r>
    <r>
      <rPr>
        <vertAlign val="superscript"/>
        <sz val="9"/>
        <color theme="1"/>
        <rFont val="Arial Narrow"/>
        <family val="2"/>
        <charset val="238"/>
      </rPr>
      <t>(7)</t>
    </r>
  </si>
  <si>
    <r>
      <t>Polsat Viasat Nature</t>
    </r>
    <r>
      <rPr>
        <vertAlign val="superscript"/>
        <sz val="9"/>
        <color theme="1"/>
        <rFont val="Arial Narrow"/>
        <family val="2"/>
        <charset val="238"/>
      </rPr>
      <t>(8)</t>
    </r>
  </si>
  <si>
    <t>-3,3 p.p.</t>
  </si>
  <si>
    <t>31 grudnia 2012</t>
  </si>
  <si>
    <t>n/d </t>
  </si>
  <si>
    <t>n/d</t>
  </si>
  <si>
    <t>Liczba abonentów usługi Multiroom na koniec okresu:</t>
  </si>
</sst>
</file>

<file path=xl/styles.xml><?xml version="1.0" encoding="utf-8"?>
<styleSheet xmlns="http://schemas.openxmlformats.org/spreadsheetml/2006/main">
  <numFmts count="6">
    <numFmt numFmtId="41" formatCode="_-* #,##0\ _z_ł_-;\-* #,##0\ _z_ł_-;_-* &quot;-&quot;\ _z_ł_-;_-@_-"/>
    <numFmt numFmtId="164" formatCode="_(* #,##0_);_(* \(#,##0\);_(* &quot;-&quot;_);_(@_)"/>
    <numFmt numFmtId="165" formatCode="#,##0.0"/>
    <numFmt numFmtId="166" formatCode="0.0"/>
    <numFmt numFmtId="167" formatCode="0.0%"/>
    <numFmt numFmtId="168" formatCode="#\.##0"/>
  </numFmts>
  <fonts count="32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b/>
      <sz val="9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theme="1"/>
      <name val="Arial Narrow"/>
      <family val="2"/>
      <charset val="238"/>
    </font>
    <font>
      <b/>
      <vertAlign val="superscript"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vertAlign val="superscript"/>
      <sz val="11"/>
      <color rgb="FF000000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indexed="8"/>
      <name val="Arial Narrow"/>
      <family val="2"/>
      <charset val="238"/>
    </font>
    <font>
      <b/>
      <vertAlign val="superscript"/>
      <sz val="11"/>
      <color theme="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12"/>
      <color theme="9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b/>
      <vertAlign val="superscript"/>
      <sz val="11"/>
      <color indexed="8"/>
      <name val="Calibri"/>
      <family val="2"/>
      <charset val="238"/>
    </font>
    <font>
      <vertAlign val="superscript"/>
      <sz val="9"/>
      <color theme="1"/>
      <name val="Arial Narrow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mediumGray">
        <fgColor theme="0" tint="-4.9989318521683403E-2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mediumGray">
        <fgColor rgb="FFFFC000"/>
      </patternFill>
    </fill>
    <fill>
      <patternFill patternType="mediumGray">
        <fgColor rgb="FFFFC000"/>
        <bgColor theme="0" tint="-4.9989318521683403E-2"/>
      </patternFill>
    </fill>
    <fill>
      <patternFill patternType="mediumGray">
        <fgColor rgb="FFFFC000"/>
        <bgColor rgb="FFFFC000"/>
      </patternFill>
    </fill>
    <fill>
      <patternFill patternType="mediumGray">
        <fgColor rgb="FFFFC000"/>
        <bgColor theme="0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7">
    <xf numFmtId="0" fontId="0" fillId="0" borderId="0" xfId="0"/>
    <xf numFmtId="0" fontId="7" fillId="0" borderId="0" xfId="0" applyFont="1"/>
    <xf numFmtId="0" fontId="9" fillId="3" borderId="7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vertical="center" wrapText="1"/>
    </xf>
    <xf numFmtId="0" fontId="9" fillId="3" borderId="10" xfId="0" applyFont="1" applyFill="1" applyBorder="1" applyAlignment="1">
      <alignment vertical="center" wrapText="1"/>
    </xf>
    <xf numFmtId="0" fontId="11" fillId="3" borderId="5" xfId="0" applyFont="1" applyFill="1" applyBorder="1" applyAlignment="1">
      <alignment vertical="center" wrapText="1"/>
    </xf>
    <xf numFmtId="0" fontId="11" fillId="3" borderId="10" xfId="0" applyFont="1" applyFill="1" applyBorder="1" applyAlignment="1">
      <alignment vertical="center" wrapText="1"/>
    </xf>
    <xf numFmtId="0" fontId="14" fillId="2" borderId="10" xfId="0" applyFont="1" applyFill="1" applyBorder="1" applyAlignment="1">
      <alignment horizontal="right" vertical="center" wrapText="1"/>
    </xf>
    <xf numFmtId="0" fontId="14" fillId="3" borderId="3" xfId="0" applyFont="1" applyFill="1" applyBorder="1" applyAlignment="1">
      <alignment horizontal="right" vertical="center" wrapText="1"/>
    </xf>
    <xf numFmtId="0" fontId="11" fillId="4" borderId="2" xfId="0" applyFont="1" applyFill="1" applyBorder="1" applyAlignment="1">
      <alignment horizontal="right" vertical="center" wrapText="1"/>
    </xf>
    <xf numFmtId="0" fontId="12" fillId="4" borderId="8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vertical="center" wrapText="1"/>
    </xf>
    <xf numFmtId="0" fontId="0" fillId="0" borderId="0" xfId="0" applyBorder="1"/>
    <xf numFmtId="168" fontId="2" fillId="0" borderId="0" xfId="0" applyNumberFormat="1" applyFont="1" applyFill="1" applyBorder="1" applyAlignment="1">
      <alignment vertical="center"/>
    </xf>
    <xf numFmtId="0" fontId="10" fillId="3" borderId="12" xfId="0" applyFont="1" applyFill="1" applyBorder="1" applyAlignment="1">
      <alignment vertical="center" wrapText="1"/>
    </xf>
    <xf numFmtId="0" fontId="11" fillId="3" borderId="7" xfId="0" applyFont="1" applyFill="1" applyBorder="1" applyAlignment="1">
      <alignment vertical="center" wrapText="1"/>
    </xf>
    <xf numFmtId="0" fontId="13" fillId="3" borderId="5" xfId="0" applyFont="1" applyFill="1" applyBorder="1" applyAlignment="1">
      <alignment vertical="center" wrapText="1"/>
    </xf>
    <xf numFmtId="0" fontId="9" fillId="3" borderId="7" xfId="0" applyFont="1" applyFill="1" applyBorder="1" applyAlignment="1">
      <alignment vertical="center"/>
    </xf>
    <xf numFmtId="0" fontId="9" fillId="3" borderId="12" xfId="0" applyFont="1" applyFill="1" applyBorder="1" applyAlignment="1">
      <alignment vertical="center"/>
    </xf>
    <xf numFmtId="0" fontId="12" fillId="4" borderId="6" xfId="0" applyFont="1" applyFill="1" applyBorder="1" applyAlignment="1">
      <alignment horizontal="right" vertical="center" wrapText="1"/>
    </xf>
    <xf numFmtId="0" fontId="11" fillId="4" borderId="1" xfId="0" applyFont="1" applyFill="1" applyBorder="1" applyAlignment="1">
      <alignment horizontal="right" vertical="center" wrapText="1"/>
    </xf>
    <xf numFmtId="0" fontId="8" fillId="5" borderId="13" xfId="0" applyFont="1" applyFill="1" applyBorder="1" applyAlignment="1">
      <alignment horizontal="right" vertical="center"/>
    </xf>
    <xf numFmtId="0" fontId="8" fillId="5" borderId="17" xfId="0" applyFont="1" applyFill="1" applyBorder="1" applyAlignment="1">
      <alignment horizontal="right" vertical="center"/>
    </xf>
    <xf numFmtId="0" fontId="8" fillId="5" borderId="5" xfId="0" applyFont="1" applyFill="1" applyBorder="1" applyAlignment="1">
      <alignment horizontal="right" vertical="center"/>
    </xf>
    <xf numFmtId="0" fontId="7" fillId="3" borderId="12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0" fontId="11" fillId="3" borderId="12" xfId="0" applyFont="1" applyFill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3" fontId="11" fillId="3" borderId="1" xfId="0" applyNumberFormat="1" applyFont="1" applyFill="1" applyBorder="1" applyAlignment="1">
      <alignment horizontal="right" vertical="center"/>
    </xf>
    <xf numFmtId="3" fontId="10" fillId="3" borderId="2" xfId="0" applyNumberFormat="1" applyFont="1" applyFill="1" applyBorder="1" applyAlignment="1">
      <alignment horizontal="right" vertical="center"/>
    </xf>
    <xf numFmtId="3" fontId="7" fillId="2" borderId="7" xfId="0" applyNumberFormat="1" applyFont="1" applyFill="1" applyBorder="1" applyAlignment="1">
      <alignment horizontal="right" vertical="center"/>
    </xf>
    <xf numFmtId="3" fontId="7" fillId="3" borderId="0" xfId="0" applyNumberFormat="1" applyFont="1" applyFill="1" applyBorder="1" applyAlignment="1">
      <alignment horizontal="right" vertical="center"/>
    </xf>
    <xf numFmtId="3" fontId="9" fillId="3" borderId="0" xfId="0" applyNumberFormat="1" applyFont="1" applyFill="1" applyBorder="1" applyAlignment="1">
      <alignment horizontal="right" vertical="center"/>
    </xf>
    <xf numFmtId="3" fontId="9" fillId="3" borderId="2" xfId="0" applyNumberFormat="1" applyFont="1" applyFill="1" applyBorder="1" applyAlignment="1">
      <alignment horizontal="right" vertical="center"/>
    </xf>
    <xf numFmtId="3" fontId="10" fillId="3" borderId="1" xfId="0" applyNumberFormat="1" applyFont="1" applyFill="1" applyBorder="1" applyAlignment="1">
      <alignment horizontal="right" vertical="center"/>
    </xf>
    <xf numFmtId="167" fontId="10" fillId="3" borderId="8" xfId="1" applyNumberFormat="1" applyFont="1" applyFill="1" applyBorder="1" applyAlignment="1">
      <alignment vertical="center"/>
    </xf>
    <xf numFmtId="167" fontId="10" fillId="3" borderId="6" xfId="1" applyNumberFormat="1" applyFont="1" applyFill="1" applyBorder="1" applyAlignment="1">
      <alignment vertical="center"/>
    </xf>
    <xf numFmtId="167" fontId="7" fillId="3" borderId="9" xfId="1" applyNumberFormat="1" applyFont="1" applyFill="1" applyBorder="1" applyAlignment="1">
      <alignment vertical="center"/>
    </xf>
    <xf numFmtId="167" fontId="9" fillId="3" borderId="9" xfId="1" applyNumberFormat="1" applyFont="1" applyFill="1" applyBorder="1" applyAlignment="1">
      <alignment horizontal="right" vertical="center"/>
    </xf>
    <xf numFmtId="3" fontId="13" fillId="2" borderId="5" xfId="0" applyNumberFormat="1" applyFont="1" applyFill="1" applyBorder="1" applyAlignment="1">
      <alignment horizontal="right" vertical="center" wrapText="1"/>
    </xf>
    <xf numFmtId="3" fontId="13" fillId="3" borderId="1" xfId="0" applyNumberFormat="1" applyFont="1" applyFill="1" applyBorder="1" applyAlignment="1">
      <alignment horizontal="right" vertical="center" wrapText="1"/>
    </xf>
    <xf numFmtId="3" fontId="14" fillId="2" borderId="7" xfId="0" applyNumberFormat="1" applyFont="1" applyFill="1" applyBorder="1" applyAlignment="1">
      <alignment horizontal="right" vertical="center" wrapText="1"/>
    </xf>
    <xf numFmtId="3" fontId="14" fillId="2" borderId="10" xfId="0" applyNumberFormat="1" applyFont="1" applyFill="1" applyBorder="1" applyAlignment="1">
      <alignment horizontal="right" vertical="center" wrapText="1"/>
    </xf>
    <xf numFmtId="3" fontId="14" fillId="3" borderId="3" xfId="0" applyNumberFormat="1" applyFont="1" applyFill="1" applyBorder="1" applyAlignment="1">
      <alignment horizontal="right" vertical="center" wrapText="1"/>
    </xf>
    <xf numFmtId="3" fontId="13" fillId="3" borderId="3" xfId="0" applyNumberFormat="1" applyFont="1" applyFill="1" applyBorder="1" applyAlignment="1">
      <alignment horizontal="right" vertical="center" wrapText="1"/>
    </xf>
    <xf numFmtId="3" fontId="4" fillId="2" borderId="5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3" fontId="7" fillId="2" borderId="0" xfId="0" applyNumberFormat="1" applyFont="1" applyFill="1" applyBorder="1" applyAlignment="1">
      <alignment horizontal="right" vertical="center"/>
    </xf>
    <xf numFmtId="3" fontId="10" fillId="2" borderId="1" xfId="0" applyNumberFormat="1" applyFont="1" applyFill="1" applyBorder="1" applyAlignment="1">
      <alignment horizontal="right" vertical="center"/>
    </xf>
    <xf numFmtId="0" fontId="10" fillId="8" borderId="5" xfId="0" applyFont="1" applyFill="1" applyBorder="1" applyAlignment="1">
      <alignment vertical="center"/>
    </xf>
    <xf numFmtId="3" fontId="10" fillId="9" borderId="1" xfId="0" applyNumberFormat="1" applyFont="1" applyFill="1" applyBorder="1" applyAlignment="1">
      <alignment horizontal="right" vertical="center"/>
    </xf>
    <xf numFmtId="3" fontId="10" fillId="8" borderId="1" xfId="0" applyNumberFormat="1" applyFont="1" applyFill="1" applyBorder="1" applyAlignment="1">
      <alignment horizontal="right" vertical="center"/>
    </xf>
    <xf numFmtId="0" fontId="10" fillId="10" borderId="5" xfId="0" applyFont="1" applyFill="1" applyBorder="1" applyAlignment="1">
      <alignment vertical="center"/>
    </xf>
    <xf numFmtId="3" fontId="10" fillId="10" borderId="1" xfId="0" applyNumberFormat="1" applyFont="1" applyFill="1" applyBorder="1" applyAlignment="1">
      <alignment horizontal="right" vertical="center"/>
    </xf>
    <xf numFmtId="0" fontId="10" fillId="3" borderId="12" xfId="0" applyFont="1" applyFill="1" applyBorder="1" applyAlignment="1">
      <alignment vertical="center"/>
    </xf>
    <xf numFmtId="3" fontId="7" fillId="2" borderId="3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vertical="center"/>
    </xf>
    <xf numFmtId="0" fontId="0" fillId="3" borderId="0" xfId="0" applyFill="1"/>
    <xf numFmtId="0" fontId="21" fillId="3" borderId="0" xfId="0" applyFont="1" applyFill="1" applyAlignment="1">
      <alignment vertical="center"/>
    </xf>
    <xf numFmtId="0" fontId="7" fillId="3" borderId="10" xfId="0" applyFont="1" applyFill="1" applyBorder="1" applyAlignment="1">
      <alignment vertical="center"/>
    </xf>
    <xf numFmtId="0" fontId="10" fillId="3" borderId="10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 wrapText="1"/>
    </xf>
    <xf numFmtId="3" fontId="7" fillId="3" borderId="3" xfId="0" applyNumberFormat="1" applyFont="1" applyFill="1" applyBorder="1" applyAlignment="1">
      <alignment horizontal="right" vertical="center"/>
    </xf>
    <xf numFmtId="167" fontId="10" fillId="8" borderId="6" xfId="1" applyNumberFormat="1" applyFont="1" applyFill="1" applyBorder="1" applyAlignment="1">
      <alignment vertical="center"/>
    </xf>
    <xf numFmtId="167" fontId="10" fillId="10" borderId="6" xfId="1" applyNumberFormat="1" applyFont="1" applyFill="1" applyBorder="1" applyAlignment="1">
      <alignment vertical="center"/>
    </xf>
    <xf numFmtId="0" fontId="8" fillId="5" borderId="1" xfId="0" applyFont="1" applyFill="1" applyBorder="1" applyAlignment="1">
      <alignment horizontal="right" vertical="center"/>
    </xf>
    <xf numFmtId="3" fontId="10" fillId="2" borderId="2" xfId="0" applyNumberFormat="1" applyFont="1" applyFill="1" applyBorder="1" applyAlignment="1">
      <alignment horizontal="right" vertical="center"/>
    </xf>
    <xf numFmtId="3" fontId="11" fillId="2" borderId="1" xfId="0" applyNumberFormat="1" applyFont="1" applyFill="1" applyBorder="1" applyAlignment="1">
      <alignment horizontal="right" vertical="center"/>
    </xf>
    <xf numFmtId="3" fontId="9" fillId="2" borderId="0" xfId="0" applyNumberFormat="1" applyFont="1" applyFill="1" applyBorder="1" applyAlignment="1">
      <alignment horizontal="right" vertical="center"/>
    </xf>
    <xf numFmtId="0" fontId="11" fillId="4" borderId="3" xfId="0" applyFont="1" applyFill="1" applyBorder="1" applyAlignment="1">
      <alignment horizontal="right" vertical="center" wrapText="1"/>
    </xf>
    <xf numFmtId="0" fontId="8" fillId="5" borderId="10" xfId="0" applyFont="1" applyFill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3" fontId="7" fillId="3" borderId="2" xfId="0" applyNumberFormat="1" applyFont="1" applyFill="1" applyBorder="1" applyAlignment="1">
      <alignment horizontal="right" vertical="center"/>
    </xf>
    <xf numFmtId="167" fontId="7" fillId="3" borderId="8" xfId="1" applyNumberFormat="1" applyFont="1" applyFill="1" applyBorder="1" applyAlignment="1">
      <alignment vertical="center"/>
    </xf>
    <xf numFmtId="0" fontId="9" fillId="3" borderId="10" xfId="0" applyFont="1" applyFill="1" applyBorder="1" applyAlignment="1">
      <alignment vertical="center"/>
    </xf>
    <xf numFmtId="167" fontId="7" fillId="3" borderId="11" xfId="1" applyNumberFormat="1" applyFont="1" applyFill="1" applyBorder="1" applyAlignment="1">
      <alignment vertical="center"/>
    </xf>
    <xf numFmtId="3" fontId="9" fillId="2" borderId="2" xfId="0" applyNumberFormat="1" applyFont="1" applyFill="1" applyBorder="1" applyAlignment="1">
      <alignment horizontal="right" vertical="center"/>
    </xf>
    <xf numFmtId="3" fontId="9" fillId="2" borderId="3" xfId="0" applyNumberFormat="1" applyFont="1" applyFill="1" applyBorder="1" applyAlignment="1">
      <alignment horizontal="right" vertical="center"/>
    </xf>
    <xf numFmtId="3" fontId="9" fillId="3" borderId="3" xfId="0" applyNumberFormat="1" applyFont="1" applyFill="1" applyBorder="1" applyAlignment="1">
      <alignment horizontal="right" vertical="center"/>
    </xf>
    <xf numFmtId="0" fontId="11" fillId="11" borderId="5" xfId="0" applyFont="1" applyFill="1" applyBorder="1" applyAlignment="1">
      <alignment vertical="center"/>
    </xf>
    <xf numFmtId="3" fontId="11" fillId="9" borderId="1" xfId="0" applyNumberFormat="1" applyFont="1" applyFill="1" applyBorder="1" applyAlignment="1">
      <alignment horizontal="right" vertical="center"/>
    </xf>
    <xf numFmtId="3" fontId="11" fillId="11" borderId="1" xfId="0" applyNumberFormat="1" applyFont="1" applyFill="1" applyBorder="1" applyAlignment="1">
      <alignment horizontal="right" vertical="center"/>
    </xf>
    <xf numFmtId="167" fontId="10" fillId="11" borderId="6" xfId="1" applyNumberFormat="1" applyFont="1" applyFill="1" applyBorder="1" applyAlignment="1">
      <alignment vertical="center"/>
    </xf>
    <xf numFmtId="0" fontId="10" fillId="8" borderId="5" xfId="0" applyFont="1" applyFill="1" applyBorder="1" applyAlignment="1">
      <alignment vertical="center" wrapText="1"/>
    </xf>
    <xf numFmtId="3" fontId="7" fillId="2" borderId="0" xfId="0" applyNumberFormat="1" applyFont="1" applyFill="1" applyBorder="1" applyAlignment="1">
      <alignment horizontal="right" vertical="center" wrapText="1"/>
    </xf>
    <xf numFmtId="3" fontId="7" fillId="3" borderId="0" xfId="0" applyNumberFormat="1" applyFont="1" applyFill="1" applyBorder="1" applyAlignment="1">
      <alignment horizontal="right" vertical="center" wrapText="1"/>
    </xf>
    <xf numFmtId="3" fontId="10" fillId="3" borderId="0" xfId="0" applyNumberFormat="1" applyFont="1" applyFill="1" applyBorder="1" applyAlignment="1">
      <alignment horizontal="right" vertical="center" wrapText="1"/>
    </xf>
    <xf numFmtId="3" fontId="7" fillId="2" borderId="7" xfId="0" applyNumberFormat="1" applyFont="1" applyFill="1" applyBorder="1" applyAlignment="1">
      <alignment vertical="center" wrapText="1"/>
    </xf>
    <xf numFmtId="3" fontId="7" fillId="3" borderId="0" xfId="0" applyNumberFormat="1" applyFont="1" applyFill="1" applyBorder="1" applyAlignment="1">
      <alignment vertical="center" wrapText="1"/>
    </xf>
    <xf numFmtId="0" fontId="10" fillId="6" borderId="5" xfId="0" applyFont="1" applyFill="1" applyBorder="1" applyAlignment="1">
      <alignment vertical="center" wrapText="1"/>
    </xf>
    <xf numFmtId="4" fontId="11" fillId="6" borderId="1" xfId="0" applyNumberFormat="1" applyFont="1" applyFill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1" fillId="3" borderId="12" xfId="0" applyFont="1" applyFill="1" applyBorder="1" applyAlignment="1">
      <alignment vertical="center" wrapText="1"/>
    </xf>
    <xf numFmtId="0" fontId="0" fillId="3" borderId="12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8" fillId="11" borderId="12" xfId="0" applyFont="1" applyFill="1" applyBorder="1" applyAlignment="1">
      <alignment vertical="center"/>
    </xf>
    <xf numFmtId="3" fontId="10" fillId="11" borderId="2" xfId="0" applyNumberFormat="1" applyFont="1" applyFill="1" applyBorder="1" applyAlignment="1">
      <alignment vertical="center"/>
    </xf>
    <xf numFmtId="3" fontId="10" fillId="9" borderId="12" xfId="0" applyNumberFormat="1" applyFont="1" applyFill="1" applyBorder="1" applyAlignment="1">
      <alignment vertical="center"/>
    </xf>
    <xf numFmtId="167" fontId="10" fillId="11" borderId="8" xfId="1" applyNumberFormat="1" applyFont="1" applyFill="1" applyBorder="1" applyAlignment="1">
      <alignment vertical="center"/>
    </xf>
    <xf numFmtId="0" fontId="8" fillId="11" borderId="10" xfId="0" applyFont="1" applyFill="1" applyBorder="1" applyAlignment="1">
      <alignment vertical="center"/>
    </xf>
    <xf numFmtId="3" fontId="23" fillId="0" borderId="0" xfId="0" applyNumberFormat="1" applyFont="1" applyAlignment="1">
      <alignment horizontal="right"/>
    </xf>
    <xf numFmtId="3" fontId="24" fillId="0" borderId="0" xfId="0" applyNumberFormat="1" applyFont="1" applyBorder="1" applyAlignment="1">
      <alignment horizontal="right"/>
    </xf>
    <xf numFmtId="3" fontId="23" fillId="0" borderId="0" xfId="0" applyNumberFormat="1" applyFont="1" applyBorder="1" applyAlignment="1">
      <alignment horizontal="right"/>
    </xf>
    <xf numFmtId="0" fontId="0" fillId="0" borderId="0" xfId="0" applyAlignment="1">
      <alignment vertical="center"/>
    </xf>
    <xf numFmtId="3" fontId="7" fillId="2" borderId="7" xfId="0" applyNumberFormat="1" applyFont="1" applyFill="1" applyBorder="1" applyAlignment="1">
      <alignment horizontal="right" vertical="center" wrapText="1"/>
    </xf>
    <xf numFmtId="3" fontId="10" fillId="2" borderId="7" xfId="0" applyNumberFormat="1" applyFont="1" applyFill="1" applyBorder="1" applyAlignment="1">
      <alignment horizontal="right" vertical="center"/>
    </xf>
    <xf numFmtId="3" fontId="7" fillId="2" borderId="10" xfId="0" applyNumberFormat="1" applyFont="1" applyFill="1" applyBorder="1" applyAlignment="1">
      <alignment horizontal="right" vertical="center"/>
    </xf>
    <xf numFmtId="3" fontId="7" fillId="2" borderId="10" xfId="0" applyNumberFormat="1" applyFont="1" applyFill="1" applyBorder="1" applyAlignment="1">
      <alignment horizontal="right" vertical="center" wrapText="1"/>
    </xf>
    <xf numFmtId="0" fontId="7" fillId="3" borderId="14" xfId="0" applyFont="1" applyFill="1" applyBorder="1" applyAlignment="1">
      <alignment vertical="center"/>
    </xf>
    <xf numFmtId="0" fontId="7" fillId="3" borderId="19" xfId="0" applyFont="1" applyFill="1" applyBorder="1" applyAlignment="1">
      <alignment vertical="center"/>
    </xf>
    <xf numFmtId="0" fontId="7" fillId="3" borderId="14" xfId="0" applyFont="1" applyFill="1" applyBorder="1" applyAlignment="1">
      <alignment vertical="center" wrapText="1"/>
    </xf>
    <xf numFmtId="0" fontId="7" fillId="3" borderId="19" xfId="0" applyFont="1" applyFill="1" applyBorder="1" applyAlignment="1">
      <alignment vertical="center" wrapText="1"/>
    </xf>
    <xf numFmtId="0" fontId="10" fillId="3" borderId="19" xfId="0" applyFont="1" applyFill="1" applyBorder="1" applyAlignment="1">
      <alignment vertical="center" wrapText="1"/>
    </xf>
    <xf numFmtId="0" fontId="7" fillId="3" borderId="15" xfId="0" applyFont="1" applyFill="1" applyBorder="1" applyAlignment="1">
      <alignment vertical="center" wrapText="1"/>
    </xf>
    <xf numFmtId="3" fontId="7" fillId="3" borderId="9" xfId="0" applyNumberFormat="1" applyFont="1" applyFill="1" applyBorder="1" applyAlignment="1">
      <alignment horizontal="right" vertical="center"/>
    </xf>
    <xf numFmtId="3" fontId="10" fillId="3" borderId="0" xfId="0" applyNumberFormat="1" applyFont="1" applyFill="1" applyBorder="1" applyAlignment="1">
      <alignment horizontal="right" vertical="center"/>
    </xf>
    <xf numFmtId="3" fontId="7" fillId="3" borderId="11" xfId="0" applyNumberFormat="1" applyFont="1" applyFill="1" applyBorder="1" applyAlignment="1">
      <alignment horizontal="right" vertical="center"/>
    </xf>
    <xf numFmtId="3" fontId="7" fillId="3" borderId="9" xfId="0" applyNumberFormat="1" applyFont="1" applyFill="1" applyBorder="1" applyAlignment="1">
      <alignment horizontal="right" vertical="center" wrapText="1"/>
    </xf>
    <xf numFmtId="3" fontId="7" fillId="3" borderId="3" xfId="0" applyNumberFormat="1" applyFont="1" applyFill="1" applyBorder="1" applyAlignment="1">
      <alignment horizontal="right" vertical="center" wrapText="1"/>
    </xf>
    <xf numFmtId="3" fontId="7" fillId="3" borderId="11" xfId="0" applyNumberFormat="1" applyFont="1" applyFill="1" applyBorder="1" applyAlignment="1">
      <alignment horizontal="right" vertical="center" wrapText="1"/>
    </xf>
    <xf numFmtId="3" fontId="10" fillId="3" borderId="9" xfId="0" applyNumberFormat="1" applyFont="1" applyFill="1" applyBorder="1" applyAlignment="1">
      <alignment horizontal="right" vertical="center"/>
    </xf>
    <xf numFmtId="3" fontId="10" fillId="3" borderId="9" xfId="0" applyNumberFormat="1" applyFont="1" applyFill="1" applyBorder="1" applyAlignment="1">
      <alignment horizontal="right" vertical="center" wrapText="1"/>
    </xf>
    <xf numFmtId="0" fontId="0" fillId="3" borderId="0" xfId="0" applyFill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5" borderId="10" xfId="0" applyFont="1" applyFill="1" applyBorder="1" applyAlignment="1">
      <alignment horizontal="right" vertical="center"/>
    </xf>
    <xf numFmtId="0" fontId="27" fillId="4" borderId="3" xfId="0" applyFont="1" applyFill="1" applyBorder="1" applyAlignment="1">
      <alignment horizontal="right" vertical="center" wrapText="1"/>
    </xf>
    <xf numFmtId="0" fontId="28" fillId="4" borderId="11" xfId="0" applyFont="1" applyFill="1" applyBorder="1" applyAlignment="1">
      <alignment horizontal="right" vertical="center" wrapText="1"/>
    </xf>
    <xf numFmtId="41" fontId="7" fillId="2" borderId="7" xfId="0" applyNumberFormat="1" applyFont="1" applyFill="1" applyBorder="1" applyAlignment="1">
      <alignment horizontal="right" vertical="center" wrapText="1"/>
    </xf>
    <xf numFmtId="41" fontId="7" fillId="3" borderId="0" xfId="0" applyNumberFormat="1" applyFont="1" applyFill="1" applyBorder="1" applyAlignment="1">
      <alignment horizontal="right" vertical="center" wrapText="1"/>
    </xf>
    <xf numFmtId="41" fontId="7" fillId="3" borderId="9" xfId="0" applyNumberFormat="1" applyFont="1" applyFill="1" applyBorder="1" applyAlignment="1">
      <alignment horizontal="right" vertical="center" wrapText="1"/>
    </xf>
    <xf numFmtId="0" fontId="10" fillId="3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horizontal="right" vertical="center" wrapText="1"/>
    </xf>
    <xf numFmtId="0" fontId="12" fillId="3" borderId="0" xfId="0" applyFont="1" applyFill="1" applyBorder="1" applyAlignment="1">
      <alignment horizontal="right" vertical="center" wrapText="1"/>
    </xf>
    <xf numFmtId="0" fontId="8" fillId="6" borderId="0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26" fillId="5" borderId="5" xfId="0" applyFont="1" applyFill="1" applyBorder="1" applyAlignment="1">
      <alignment horizontal="right" vertical="center"/>
    </xf>
    <xf numFmtId="0" fontId="27" fillId="4" borderId="1" xfId="0" applyFont="1" applyFill="1" applyBorder="1" applyAlignment="1">
      <alignment horizontal="right" vertical="center" wrapText="1"/>
    </xf>
    <xf numFmtId="0" fontId="28" fillId="4" borderId="6" xfId="0" applyFont="1" applyFill="1" applyBorder="1" applyAlignment="1">
      <alignment horizontal="right" vertical="center" wrapText="1"/>
    </xf>
    <xf numFmtId="0" fontId="0" fillId="0" borderId="0" xfId="0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horizontal="right" vertical="center" wrapText="1"/>
    </xf>
    <xf numFmtId="41" fontId="7" fillId="0" borderId="0" xfId="0" applyNumberFormat="1" applyFont="1" applyFill="1" applyBorder="1" applyAlignment="1">
      <alignment horizontal="right" vertical="center" wrapText="1"/>
    </xf>
    <xf numFmtId="3" fontId="10" fillId="0" borderId="0" xfId="0" applyNumberFormat="1" applyFont="1" applyFill="1" applyBorder="1" applyAlignment="1">
      <alignment horizontal="right" vertical="center" wrapText="1"/>
    </xf>
    <xf numFmtId="3" fontId="7" fillId="3" borderId="2" xfId="0" applyNumberFormat="1" applyFont="1" applyFill="1" applyBorder="1" applyAlignment="1">
      <alignment horizontal="right" vertical="center" wrapText="1"/>
    </xf>
    <xf numFmtId="3" fontId="11" fillId="9" borderId="2" xfId="0" applyNumberFormat="1" applyFont="1" applyFill="1" applyBorder="1" applyAlignment="1">
      <alignment vertical="center" wrapText="1"/>
    </xf>
    <xf numFmtId="0" fontId="10" fillId="8" borderId="12" xfId="0" applyFont="1" applyFill="1" applyBorder="1" applyAlignment="1">
      <alignment vertical="center" wrapText="1"/>
    </xf>
    <xf numFmtId="0" fontId="10" fillId="8" borderId="10" xfId="0" applyFont="1" applyFill="1" applyBorder="1" applyAlignment="1">
      <alignment vertical="center" wrapText="1"/>
    </xf>
    <xf numFmtId="3" fontId="11" fillId="8" borderId="3" xfId="0" applyNumberFormat="1" applyFont="1" applyFill="1" applyBorder="1" applyAlignment="1">
      <alignment vertical="center" wrapText="1"/>
    </xf>
    <xf numFmtId="3" fontId="10" fillId="3" borderId="2" xfId="0" applyNumberFormat="1" applyFont="1" applyFill="1" applyBorder="1" applyAlignment="1">
      <alignment horizontal="right" vertical="center" wrapText="1"/>
    </xf>
    <xf numFmtId="0" fontId="7" fillId="3" borderId="10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right" vertical="center" wrapText="1"/>
    </xf>
    <xf numFmtId="0" fontId="10" fillId="8" borderId="7" xfId="0" applyFont="1" applyFill="1" applyBorder="1" applyAlignment="1">
      <alignment vertical="center" wrapText="1"/>
    </xf>
    <xf numFmtId="3" fontId="11" fillId="8" borderId="0" xfId="0" applyNumberFormat="1" applyFont="1" applyFill="1" applyBorder="1" applyAlignment="1">
      <alignment vertical="center" wrapText="1"/>
    </xf>
    <xf numFmtId="0" fontId="9" fillId="3" borderId="5" xfId="0" applyFont="1" applyFill="1" applyBorder="1" applyAlignment="1">
      <alignment vertical="center" wrapText="1"/>
    </xf>
    <xf numFmtId="3" fontId="7" fillId="3" borderId="1" xfId="0" applyNumberFormat="1" applyFont="1" applyFill="1" applyBorder="1" applyAlignment="1">
      <alignment horizontal="right" vertical="center" wrapText="1"/>
    </xf>
    <xf numFmtId="3" fontId="7" fillId="2" borderId="12" xfId="0" applyNumberFormat="1" applyFont="1" applyFill="1" applyBorder="1" applyAlignment="1">
      <alignment horizontal="right" vertical="center" wrapText="1"/>
    </xf>
    <xf numFmtId="3" fontId="11" fillId="11" borderId="2" xfId="0" applyNumberFormat="1" applyFont="1" applyFill="1" applyBorder="1" applyAlignment="1">
      <alignment vertical="center" wrapText="1"/>
    </xf>
    <xf numFmtId="3" fontId="11" fillId="3" borderId="3" xfId="0" applyNumberFormat="1" applyFont="1" applyFill="1" applyBorder="1" applyAlignment="1">
      <alignment vertical="center" wrapText="1"/>
    </xf>
    <xf numFmtId="0" fontId="7" fillId="3" borderId="12" xfId="0" applyFont="1" applyFill="1" applyBorder="1" applyAlignment="1">
      <alignment vertical="center" wrapText="1"/>
    </xf>
    <xf numFmtId="3" fontId="7" fillId="2" borderId="2" xfId="0" applyNumberFormat="1" applyFont="1" applyFill="1" applyBorder="1" applyAlignment="1">
      <alignment horizontal="right" vertical="center" wrapText="1"/>
    </xf>
    <xf numFmtId="3" fontId="7" fillId="2" borderId="3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 wrapText="1"/>
    </xf>
    <xf numFmtId="0" fontId="0" fillId="0" borderId="0" xfId="0" applyFill="1" applyBorder="1"/>
    <xf numFmtId="0" fontId="17" fillId="0" borderId="0" xfId="0" applyFont="1"/>
    <xf numFmtId="0" fontId="26" fillId="5" borderId="3" xfId="0" applyFont="1" applyFill="1" applyBorder="1" applyAlignment="1">
      <alignment horizontal="right" vertical="center"/>
    </xf>
    <xf numFmtId="3" fontId="10" fillId="2" borderId="0" xfId="0" applyNumberFormat="1" applyFont="1" applyFill="1" applyBorder="1" applyAlignment="1">
      <alignment horizontal="right" vertical="center"/>
    </xf>
    <xf numFmtId="3" fontId="7" fillId="2" borderId="12" xfId="0" applyNumberFormat="1" applyFont="1" applyFill="1" applyBorder="1" applyAlignment="1">
      <alignment horizontal="right" vertical="center"/>
    </xf>
    <xf numFmtId="3" fontId="7" fillId="3" borderId="8" xfId="0" applyNumberFormat="1" applyFont="1" applyFill="1" applyBorder="1" applyAlignment="1">
      <alignment horizontal="right" vertical="center"/>
    </xf>
    <xf numFmtId="41" fontId="7" fillId="3" borderId="2" xfId="0" applyNumberFormat="1" applyFont="1" applyFill="1" applyBorder="1" applyAlignment="1">
      <alignment horizontal="right" vertical="center" wrapText="1"/>
    </xf>
    <xf numFmtId="3" fontId="7" fillId="3" borderId="8" xfId="0" applyNumberFormat="1" applyFont="1" applyFill="1" applyBorder="1" applyAlignment="1">
      <alignment horizontal="right" vertical="center" wrapText="1"/>
    </xf>
    <xf numFmtId="3" fontId="10" fillId="2" borderId="0" xfId="0" applyNumberFormat="1" applyFont="1" applyFill="1" applyBorder="1" applyAlignment="1">
      <alignment horizontal="right" vertical="center" wrapText="1"/>
    </xf>
    <xf numFmtId="41" fontId="7" fillId="2" borderId="0" xfId="0" applyNumberFormat="1" applyFont="1" applyFill="1" applyBorder="1" applyAlignment="1">
      <alignment horizontal="right" vertical="center" wrapText="1"/>
    </xf>
    <xf numFmtId="41" fontId="7" fillId="2" borderId="12" xfId="0" applyNumberFormat="1" applyFont="1" applyFill="1" applyBorder="1" applyAlignment="1">
      <alignment horizontal="right" vertical="center" wrapText="1"/>
    </xf>
    <xf numFmtId="41" fontId="7" fillId="3" borderId="8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 applyBorder="1" applyAlignment="1">
      <alignment horizontal="right" vertical="center"/>
    </xf>
    <xf numFmtId="167" fontId="10" fillId="8" borderId="11" xfId="1" applyNumberFormat="1" applyFont="1" applyFill="1" applyBorder="1" applyAlignment="1">
      <alignment vertical="center"/>
    </xf>
    <xf numFmtId="0" fontId="10" fillId="8" borderId="10" xfId="0" applyFont="1" applyFill="1" applyBorder="1" applyAlignment="1">
      <alignment vertical="center"/>
    </xf>
    <xf numFmtId="3" fontId="10" fillId="9" borderId="3" xfId="0" applyNumberFormat="1" applyFont="1" applyFill="1" applyBorder="1" applyAlignment="1">
      <alignment horizontal="right" vertical="center"/>
    </xf>
    <xf numFmtId="3" fontId="10" fillId="8" borderId="3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 applyAlignment="1">
      <alignment horizontal="right" vertical="center"/>
    </xf>
    <xf numFmtId="0" fontId="9" fillId="3" borderId="12" xfId="0" applyFont="1" applyFill="1" applyBorder="1"/>
    <xf numFmtId="0" fontId="9" fillId="3" borderId="7" xfId="0" applyFont="1" applyFill="1" applyBorder="1"/>
    <xf numFmtId="0" fontId="9" fillId="3" borderId="7" xfId="0" applyFont="1" applyFill="1" applyBorder="1" applyAlignment="1">
      <alignment wrapText="1"/>
    </xf>
    <xf numFmtId="0" fontId="9" fillId="3" borderId="10" xfId="0" applyFont="1" applyFill="1" applyBorder="1"/>
    <xf numFmtId="3" fontId="7" fillId="0" borderId="0" xfId="0" applyNumberFormat="1" applyFont="1"/>
    <xf numFmtId="0" fontId="8" fillId="5" borderId="0" xfId="0" applyFont="1" applyFill="1" applyBorder="1" applyAlignment="1">
      <alignment horizontal="right" vertical="center"/>
    </xf>
    <xf numFmtId="3" fontId="13" fillId="2" borderId="1" xfId="0" applyNumberFormat="1" applyFont="1" applyFill="1" applyBorder="1" applyAlignment="1">
      <alignment horizontal="right" vertical="center" wrapText="1"/>
    </xf>
    <xf numFmtId="3" fontId="14" fillId="2" borderId="0" xfId="0" applyNumberFormat="1" applyFont="1" applyFill="1" applyBorder="1" applyAlignment="1">
      <alignment horizontal="right" vertical="center" wrapText="1"/>
    </xf>
    <xf numFmtId="3" fontId="14" fillId="2" borderId="3" xfId="0" applyNumberFormat="1" applyFont="1" applyFill="1" applyBorder="1" applyAlignment="1">
      <alignment horizontal="right" vertical="center" wrapText="1"/>
    </xf>
    <xf numFmtId="3" fontId="13" fillId="2" borderId="3" xfId="0" applyNumberFormat="1" applyFont="1" applyFill="1" applyBorder="1" applyAlignment="1">
      <alignment horizontal="right" vertical="center" wrapText="1"/>
    </xf>
    <xf numFmtId="0" fontId="14" fillId="2" borderId="3" xfId="0" applyFont="1" applyFill="1" applyBorder="1" applyAlignment="1">
      <alignment horizontal="right" vertical="center" wrapText="1"/>
    </xf>
    <xf numFmtId="3" fontId="4" fillId="2" borderId="1" xfId="0" applyNumberFormat="1" applyFont="1" applyFill="1" applyBorder="1" applyAlignment="1">
      <alignment vertical="center"/>
    </xf>
    <xf numFmtId="0" fontId="7" fillId="3" borderId="0" xfId="0" applyFont="1" applyFill="1"/>
    <xf numFmtId="166" fontId="13" fillId="2" borderId="5" xfId="0" applyNumberFormat="1" applyFont="1" applyFill="1" applyBorder="1" applyAlignment="1">
      <alignment horizontal="right" vertical="center" wrapText="1"/>
    </xf>
    <xf numFmtId="166" fontId="13" fillId="2" borderId="1" xfId="0" applyNumberFormat="1" applyFont="1" applyFill="1" applyBorder="1" applyAlignment="1">
      <alignment horizontal="right" vertical="center" wrapText="1"/>
    </xf>
    <xf numFmtId="0" fontId="14" fillId="2" borderId="2" xfId="0" applyFont="1" applyFill="1" applyBorder="1" applyAlignment="1">
      <alignment horizontal="right" vertical="center" wrapText="1"/>
    </xf>
    <xf numFmtId="3" fontId="29" fillId="2" borderId="1" xfId="0" quotePrefix="1" applyNumberFormat="1" applyFont="1" applyFill="1" applyBorder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Border="1" applyAlignment="1"/>
    <xf numFmtId="0" fontId="0" fillId="0" borderId="0" xfId="0" applyFill="1"/>
    <xf numFmtId="41" fontId="7" fillId="3" borderId="3" xfId="0" applyNumberFormat="1" applyFont="1" applyFill="1" applyBorder="1" applyAlignment="1">
      <alignment horizontal="right" vertical="center" wrapText="1"/>
    </xf>
    <xf numFmtId="41" fontId="7" fillId="3" borderId="11" xfId="0" applyNumberFormat="1" applyFont="1" applyFill="1" applyBorder="1" applyAlignment="1">
      <alignment horizontal="right" vertical="center" wrapText="1"/>
    </xf>
    <xf numFmtId="3" fontId="11" fillId="9" borderId="12" xfId="0" applyNumberFormat="1" applyFont="1" applyFill="1" applyBorder="1" applyAlignment="1">
      <alignment vertical="center" wrapText="1"/>
    </xf>
    <xf numFmtId="3" fontId="11" fillId="2" borderId="10" xfId="0" applyNumberFormat="1" applyFont="1" applyFill="1" applyBorder="1" applyAlignment="1">
      <alignment vertical="center" wrapText="1"/>
    </xf>
    <xf numFmtId="3" fontId="10" fillId="2" borderId="12" xfId="0" applyNumberFormat="1" applyFont="1" applyFill="1" applyBorder="1" applyAlignment="1">
      <alignment vertical="center" wrapText="1"/>
    </xf>
    <xf numFmtId="3" fontId="10" fillId="2" borderId="7" xfId="0" applyNumberFormat="1" applyFont="1" applyFill="1" applyBorder="1" applyAlignment="1">
      <alignment vertical="center" wrapText="1"/>
    </xf>
    <xf numFmtId="3" fontId="7" fillId="2" borderId="10" xfId="0" applyNumberFormat="1" applyFont="1" applyFill="1" applyBorder="1" applyAlignment="1">
      <alignment vertical="center" wrapText="1"/>
    </xf>
    <xf numFmtId="3" fontId="11" fillId="9" borderId="7" xfId="0" applyNumberFormat="1" applyFont="1" applyFill="1" applyBorder="1" applyAlignment="1">
      <alignment vertical="center" wrapText="1"/>
    </xf>
    <xf numFmtId="3" fontId="7" fillId="2" borderId="5" xfId="0" applyNumberFormat="1" applyFont="1" applyFill="1" applyBorder="1" applyAlignment="1">
      <alignment vertical="center" wrapText="1"/>
    </xf>
    <xf numFmtId="3" fontId="11" fillId="9" borderId="10" xfId="0" applyNumberFormat="1" applyFont="1" applyFill="1" applyBorder="1" applyAlignment="1">
      <alignment vertical="center" wrapText="1"/>
    </xf>
    <xf numFmtId="4" fontId="11" fillId="7" borderId="5" xfId="0" applyNumberFormat="1" applyFont="1" applyFill="1" applyBorder="1" applyAlignment="1">
      <alignment vertical="center" wrapText="1"/>
    </xf>
    <xf numFmtId="0" fontId="11" fillId="4" borderId="11" xfId="0" applyFont="1" applyFill="1" applyBorder="1" applyAlignment="1">
      <alignment horizontal="right" vertical="center" wrapText="1"/>
    </xf>
    <xf numFmtId="167" fontId="11" fillId="8" borderId="6" xfId="1" applyNumberFormat="1" applyFont="1" applyFill="1" applyBorder="1" applyAlignment="1">
      <alignment vertical="center" wrapText="1"/>
    </xf>
    <xf numFmtId="167" fontId="7" fillId="3" borderId="9" xfId="1" applyNumberFormat="1" applyFont="1" applyFill="1" applyBorder="1" applyAlignment="1">
      <alignment horizontal="right" vertical="center" wrapText="1"/>
    </xf>
    <xf numFmtId="167" fontId="11" fillId="11" borderId="8" xfId="1" applyNumberFormat="1" applyFont="1" applyFill="1" applyBorder="1" applyAlignment="1">
      <alignment vertical="center" wrapText="1"/>
    </xf>
    <xf numFmtId="167" fontId="7" fillId="3" borderId="8" xfId="1" applyNumberFormat="1" applyFont="1" applyFill="1" applyBorder="1" applyAlignment="1">
      <alignment horizontal="right" vertical="center" wrapText="1"/>
    </xf>
    <xf numFmtId="167" fontId="7" fillId="3" borderId="11" xfId="1" applyNumberFormat="1" applyFont="1" applyFill="1" applyBorder="1" applyAlignment="1">
      <alignment horizontal="right" vertical="center" wrapText="1"/>
    </xf>
    <xf numFmtId="167" fontId="11" fillId="8" borderId="8" xfId="1" applyNumberFormat="1" applyFont="1" applyFill="1" applyBorder="1" applyAlignment="1">
      <alignment vertical="center" wrapText="1"/>
    </xf>
    <xf numFmtId="167" fontId="11" fillId="3" borderId="8" xfId="1" applyNumberFormat="1" applyFont="1" applyFill="1" applyBorder="1" applyAlignment="1">
      <alignment vertical="center" wrapText="1"/>
    </xf>
    <xf numFmtId="167" fontId="11" fillId="3" borderId="9" xfId="1" applyNumberFormat="1" applyFont="1" applyFill="1" applyBorder="1" applyAlignment="1">
      <alignment vertical="center" wrapText="1"/>
    </xf>
    <xf numFmtId="167" fontId="7" fillId="3" borderId="11" xfId="1" applyNumberFormat="1" applyFont="1" applyFill="1" applyBorder="1" applyAlignment="1">
      <alignment vertical="center" wrapText="1"/>
    </xf>
    <xf numFmtId="167" fontId="11" fillId="8" borderId="9" xfId="1" applyNumberFormat="1" applyFont="1" applyFill="1" applyBorder="1" applyAlignment="1">
      <alignment vertical="center" wrapText="1"/>
    </xf>
    <xf numFmtId="167" fontId="9" fillId="3" borderId="6" xfId="1" applyNumberFormat="1" applyFont="1" applyFill="1" applyBorder="1" applyAlignment="1">
      <alignment vertical="center" wrapText="1"/>
    </xf>
    <xf numFmtId="167" fontId="11" fillId="8" borderId="11" xfId="1" applyNumberFormat="1" applyFont="1" applyFill="1" applyBorder="1" applyAlignment="1">
      <alignment vertical="center" wrapText="1"/>
    </xf>
    <xf numFmtId="167" fontId="7" fillId="3" borderId="9" xfId="1" applyNumberFormat="1" applyFont="1" applyFill="1" applyBorder="1" applyAlignment="1">
      <alignment vertical="center" wrapText="1"/>
    </xf>
    <xf numFmtId="167" fontId="11" fillId="6" borderId="6" xfId="1" applyNumberFormat="1" applyFont="1" applyFill="1" applyBorder="1" applyAlignment="1">
      <alignment vertical="center" wrapText="1"/>
    </xf>
    <xf numFmtId="9" fontId="10" fillId="3" borderId="8" xfId="1" applyFont="1" applyFill="1" applyBorder="1" applyAlignment="1">
      <alignment vertical="center"/>
    </xf>
    <xf numFmtId="41" fontId="7" fillId="2" borderId="10" xfId="0" applyNumberFormat="1" applyFont="1" applyFill="1" applyBorder="1" applyAlignment="1">
      <alignment horizontal="right" vertical="center" wrapText="1"/>
    </xf>
    <xf numFmtId="164" fontId="9" fillId="3" borderId="0" xfId="0" applyNumberFormat="1" applyFont="1" applyFill="1" applyBorder="1" applyAlignment="1">
      <alignment horizontal="right" vertical="center"/>
    </xf>
    <xf numFmtId="164" fontId="9" fillId="2" borderId="0" xfId="0" applyNumberFormat="1" applyFont="1" applyFill="1" applyBorder="1" applyAlignment="1">
      <alignment horizontal="right" vertical="center"/>
    </xf>
    <xf numFmtId="167" fontId="13" fillId="3" borderId="3" xfId="0" applyNumberFormat="1" applyFont="1" applyFill="1" applyBorder="1" applyAlignment="1">
      <alignment horizontal="right" vertical="center" wrapText="1"/>
    </xf>
    <xf numFmtId="167" fontId="14" fillId="3" borderId="3" xfId="0" applyNumberFormat="1" applyFont="1" applyFill="1" applyBorder="1" applyAlignment="1">
      <alignment horizontal="right" vertical="center" wrapText="1"/>
    </xf>
    <xf numFmtId="167" fontId="13" fillId="2" borderId="10" xfId="0" applyNumberFormat="1" applyFont="1" applyFill="1" applyBorder="1" applyAlignment="1">
      <alignment horizontal="right" vertical="center" wrapText="1"/>
    </xf>
    <xf numFmtId="167" fontId="13" fillId="2" borderId="3" xfId="0" applyNumberFormat="1" applyFont="1" applyFill="1" applyBorder="1" applyAlignment="1">
      <alignment horizontal="right" vertical="center" wrapText="1"/>
    </xf>
    <xf numFmtId="167" fontId="14" fillId="2" borderId="7" xfId="0" applyNumberFormat="1" applyFont="1" applyFill="1" applyBorder="1" applyAlignment="1">
      <alignment horizontal="right" vertical="center" wrapText="1"/>
    </xf>
    <xf numFmtId="167" fontId="14" fillId="2" borderId="0" xfId="0" applyNumberFormat="1" applyFont="1" applyFill="1" applyBorder="1" applyAlignment="1">
      <alignment horizontal="right" vertical="center" wrapText="1"/>
    </xf>
    <xf numFmtId="167" fontId="14" fillId="2" borderId="10" xfId="0" applyNumberFormat="1" applyFont="1" applyFill="1" applyBorder="1" applyAlignment="1">
      <alignment horizontal="right" vertical="center" wrapText="1"/>
    </xf>
    <xf numFmtId="167" fontId="14" fillId="2" borderId="3" xfId="0" applyNumberFormat="1" applyFont="1" applyFill="1" applyBorder="1" applyAlignment="1">
      <alignment horizontal="right" vertical="center" wrapText="1"/>
    </xf>
    <xf numFmtId="167" fontId="13" fillId="3" borderId="1" xfId="2" applyNumberFormat="1" applyFont="1" applyFill="1" applyBorder="1" applyAlignment="1">
      <alignment horizontal="right" vertical="center" wrapText="1"/>
    </xf>
    <xf numFmtId="167" fontId="13" fillId="3" borderId="6" xfId="2" applyNumberFormat="1" applyFont="1" applyFill="1" applyBorder="1" applyAlignment="1">
      <alignment horizontal="right" vertical="center" wrapText="1"/>
    </xf>
    <xf numFmtId="167" fontId="10" fillId="9" borderId="10" xfId="2" applyNumberFormat="1" applyFont="1" applyFill="1" applyBorder="1" applyAlignment="1">
      <alignment vertical="center"/>
    </xf>
    <xf numFmtId="167" fontId="10" fillId="11" borderId="3" xfId="2" applyNumberFormat="1" applyFont="1" applyFill="1" applyBorder="1" applyAlignment="1">
      <alignment vertical="center"/>
    </xf>
    <xf numFmtId="3" fontId="14" fillId="3" borderId="0" xfId="0" applyNumberFormat="1" applyFont="1" applyFill="1" applyAlignment="1">
      <alignment horizontal="right" vertical="center" wrapText="1"/>
    </xf>
    <xf numFmtId="3" fontId="13" fillId="2" borderId="10" xfId="0" applyNumberFormat="1" applyFont="1" applyFill="1" applyBorder="1" applyAlignment="1">
      <alignment horizontal="right" vertical="center" wrapText="1"/>
    </xf>
    <xf numFmtId="167" fontId="14" fillId="3" borderId="0" xfId="0" applyNumberFormat="1" applyFont="1" applyFill="1" applyAlignment="1">
      <alignment horizontal="right" vertical="center" wrapText="1"/>
    </xf>
    <xf numFmtId="0" fontId="13" fillId="3" borderId="3" xfId="0" applyFont="1" applyFill="1" applyBorder="1" applyAlignment="1">
      <alignment horizontal="right" vertical="center" wrapText="1"/>
    </xf>
    <xf numFmtId="166" fontId="14" fillId="2" borderId="12" xfId="0" applyNumberFormat="1" applyFont="1" applyFill="1" applyBorder="1" applyAlignment="1">
      <alignment horizontal="right" vertical="center" wrapText="1"/>
    </xf>
    <xf numFmtId="0" fontId="14" fillId="3" borderId="2" xfId="0" applyFont="1" applyFill="1" applyBorder="1" applyAlignment="1">
      <alignment horizontal="right" vertical="center" wrapText="1"/>
    </xf>
    <xf numFmtId="167" fontId="14" fillId="3" borderId="9" xfId="2" applyNumberFormat="1" applyFont="1" applyFill="1" applyBorder="1" applyAlignment="1">
      <alignment horizontal="right" vertical="center" wrapText="1"/>
    </xf>
    <xf numFmtId="167" fontId="14" fillId="3" borderId="11" xfId="2" applyNumberFormat="1" applyFont="1" applyFill="1" applyBorder="1" applyAlignment="1">
      <alignment horizontal="right" vertical="center" wrapText="1"/>
    </xf>
    <xf numFmtId="167" fontId="13" fillId="3" borderId="11" xfId="2" applyNumberFormat="1" applyFont="1" applyFill="1" applyBorder="1" applyAlignment="1">
      <alignment horizontal="right" vertical="center" wrapText="1"/>
    </xf>
    <xf numFmtId="167" fontId="13" fillId="3" borderId="6" xfId="2" quotePrefix="1" applyNumberFormat="1" applyFont="1" applyFill="1" applyBorder="1" applyAlignment="1">
      <alignment horizontal="right" vertical="center" wrapText="1"/>
    </xf>
    <xf numFmtId="167" fontId="14" fillId="3" borderId="9" xfId="2" quotePrefix="1" applyNumberFormat="1" applyFont="1" applyFill="1" applyBorder="1" applyAlignment="1">
      <alignment horizontal="right" vertical="center" wrapText="1"/>
    </xf>
    <xf numFmtId="167" fontId="14" fillId="3" borderId="11" xfId="2" quotePrefix="1" applyNumberFormat="1" applyFont="1" applyFill="1" applyBorder="1" applyAlignment="1">
      <alignment horizontal="right" vertical="center" wrapText="1"/>
    </xf>
    <xf numFmtId="0" fontId="7" fillId="12" borderId="19" xfId="0" applyFont="1" applyFill="1" applyBorder="1" applyAlignment="1">
      <alignment wrapText="1"/>
    </xf>
    <xf numFmtId="10" fontId="14" fillId="2" borderId="7" xfId="2" applyNumberFormat="1" applyFont="1" applyFill="1" applyBorder="1" applyAlignment="1">
      <alignment horizontal="right" vertical="center" wrapText="1"/>
    </xf>
    <xf numFmtId="10" fontId="14" fillId="3" borderId="0" xfId="2" applyNumberFormat="1" applyFont="1" applyFill="1" applyBorder="1" applyAlignment="1">
      <alignment horizontal="right" vertical="center" wrapText="1"/>
    </xf>
    <xf numFmtId="10" fontId="14" fillId="3" borderId="9" xfId="2" applyNumberFormat="1" applyFont="1" applyFill="1" applyBorder="1" applyAlignment="1">
      <alignment horizontal="right" vertical="center" wrapText="1"/>
    </xf>
    <xf numFmtId="0" fontId="7" fillId="12" borderId="15" xfId="0" applyFont="1" applyFill="1" applyBorder="1" applyAlignment="1">
      <alignment wrapText="1"/>
    </xf>
    <xf numFmtId="10" fontId="14" fillId="2" borderId="10" xfId="2" applyNumberFormat="1" applyFont="1" applyFill="1" applyBorder="1" applyAlignment="1">
      <alignment horizontal="right" vertical="center" wrapText="1"/>
    </xf>
    <xf numFmtId="10" fontId="14" fillId="3" borderId="3" xfId="2" applyNumberFormat="1" applyFont="1" applyFill="1" applyBorder="1" applyAlignment="1">
      <alignment horizontal="right" vertical="center" wrapText="1"/>
    </xf>
    <xf numFmtId="10" fontId="14" fillId="3" borderId="11" xfId="2" applyNumberFormat="1" applyFont="1" applyFill="1" applyBorder="1" applyAlignment="1">
      <alignment horizontal="right" vertical="center" wrapText="1"/>
    </xf>
    <xf numFmtId="0" fontId="16" fillId="0" borderId="0" xfId="0" applyFont="1"/>
    <xf numFmtId="0" fontId="16" fillId="0" borderId="0" xfId="0" applyFont="1" applyAlignment="1"/>
    <xf numFmtId="166" fontId="14" fillId="3" borderId="14" xfId="2" applyNumberFormat="1" applyFont="1" applyFill="1" applyBorder="1" applyAlignment="1">
      <alignment horizontal="left" vertical="center" wrapText="1"/>
    </xf>
    <xf numFmtId="166" fontId="14" fillId="2" borderId="12" xfId="2" applyNumberFormat="1" applyFont="1" applyFill="1" applyBorder="1" applyAlignment="1">
      <alignment horizontal="right" vertical="center" wrapText="1"/>
    </xf>
    <xf numFmtId="166" fontId="14" fillId="3" borderId="2" xfId="2" applyNumberFormat="1" applyFont="1" applyFill="1" applyBorder="1" applyAlignment="1">
      <alignment horizontal="right" vertical="center" wrapText="1"/>
    </xf>
    <xf numFmtId="167" fontId="14" fillId="3" borderId="8" xfId="2" applyNumberFormat="1" applyFont="1" applyFill="1" applyBorder="1" applyAlignment="1">
      <alignment horizontal="right" vertical="center" wrapText="1"/>
    </xf>
    <xf numFmtId="166" fontId="14" fillId="3" borderId="19" xfId="2" applyNumberFormat="1" applyFont="1" applyFill="1" applyBorder="1" applyAlignment="1">
      <alignment horizontal="left" vertical="center" wrapText="1"/>
    </xf>
    <xf numFmtId="166" fontId="14" fillId="2" borderId="7" xfId="2" applyNumberFormat="1" applyFont="1" applyFill="1" applyBorder="1" applyAlignment="1">
      <alignment horizontal="right" vertical="center" wrapText="1"/>
    </xf>
    <xf numFmtId="166" fontId="14" fillId="3" borderId="0" xfId="2" applyNumberFormat="1" applyFont="1" applyFill="1" applyBorder="1" applyAlignment="1">
      <alignment horizontal="right" vertical="center" wrapText="1"/>
    </xf>
    <xf numFmtId="166" fontId="14" fillId="3" borderId="15" xfId="2" applyNumberFormat="1" applyFont="1" applyFill="1" applyBorder="1" applyAlignment="1">
      <alignment horizontal="left" vertical="center" wrapText="1"/>
    </xf>
    <xf numFmtId="166" fontId="14" fillId="2" borderId="10" xfId="2" applyNumberFormat="1" applyFont="1" applyFill="1" applyBorder="1" applyAlignment="1">
      <alignment horizontal="right" vertical="center" wrapText="1"/>
    </xf>
    <xf numFmtId="166" fontId="14" fillId="3" borderId="3" xfId="2" applyNumberFormat="1" applyFont="1" applyFill="1" applyBorder="1" applyAlignment="1">
      <alignment horizontal="right" vertical="center" wrapText="1"/>
    </xf>
    <xf numFmtId="165" fontId="10" fillId="11" borderId="11" xfId="1" quotePrefix="1" applyNumberFormat="1" applyFont="1" applyFill="1" applyBorder="1" applyAlignment="1">
      <alignment horizontal="right" vertical="center"/>
    </xf>
    <xf numFmtId="0" fontId="12" fillId="4" borderId="6" xfId="0" quotePrefix="1" applyFont="1" applyFill="1" applyBorder="1" applyAlignment="1">
      <alignment horizontal="right" vertical="center" wrapText="1"/>
    </xf>
    <xf numFmtId="0" fontId="0" fillId="0" borderId="0" xfId="0" quotePrefix="1"/>
    <xf numFmtId="10" fontId="13" fillId="2" borderId="12" xfId="2" applyNumberFormat="1" applyFont="1" applyFill="1" applyBorder="1" applyAlignment="1">
      <alignment horizontal="right" vertical="center" wrapText="1"/>
    </xf>
    <xf numFmtId="10" fontId="13" fillId="3" borderId="2" xfId="2" applyNumberFormat="1" applyFont="1" applyFill="1" applyBorder="1" applyAlignment="1">
      <alignment horizontal="right" vertical="center" wrapText="1"/>
    </xf>
    <xf numFmtId="10" fontId="13" fillId="3" borderId="8" xfId="2" applyNumberFormat="1" applyFont="1" applyFill="1" applyBorder="1" applyAlignment="1">
      <alignment horizontal="right" vertical="center" wrapText="1"/>
    </xf>
    <xf numFmtId="10" fontId="13" fillId="2" borderId="18" xfId="2" applyNumberFormat="1" applyFont="1" applyFill="1" applyBorder="1" applyAlignment="1">
      <alignment horizontal="right" vertical="center" wrapText="1"/>
    </xf>
    <xf numFmtId="10" fontId="13" fillId="3" borderId="4" xfId="2" applyNumberFormat="1" applyFont="1" applyFill="1" applyBorder="1" applyAlignment="1">
      <alignment horizontal="right" vertical="center" wrapText="1"/>
    </xf>
    <xf numFmtId="10" fontId="13" fillId="3" borderId="16" xfId="2" applyNumberFormat="1" applyFont="1" applyFill="1" applyBorder="1" applyAlignment="1">
      <alignment horizontal="right" vertical="center" wrapText="1"/>
    </xf>
    <xf numFmtId="10" fontId="13" fillId="2" borderId="7" xfId="2" applyNumberFormat="1" applyFont="1" applyFill="1" applyBorder="1" applyAlignment="1">
      <alignment horizontal="right" vertical="center" wrapText="1"/>
    </xf>
    <xf numFmtId="10" fontId="13" fillId="3" borderId="0" xfId="2" applyNumberFormat="1" applyFont="1" applyFill="1" applyBorder="1" applyAlignment="1">
      <alignment horizontal="right" vertical="center" wrapText="1"/>
    </xf>
    <xf numFmtId="10" fontId="13" fillId="3" borderId="9" xfId="2" applyNumberFormat="1" applyFont="1" applyFill="1" applyBorder="1" applyAlignment="1">
      <alignment horizontal="right" vertical="center" wrapText="1"/>
    </xf>
    <xf numFmtId="167" fontId="13" fillId="2" borderId="1" xfId="2" applyNumberFormat="1" applyFont="1" applyFill="1" applyBorder="1" applyAlignment="1">
      <alignment horizontal="right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6" fillId="0" borderId="0" xfId="0" applyFont="1" applyFill="1" applyAlignment="1">
      <alignment horizontal="left" wrapText="1"/>
    </xf>
    <xf numFmtId="0" fontId="16" fillId="0" borderId="0" xfId="0" applyFont="1" applyAlignment="1">
      <alignment horizontal="left" wrapText="1"/>
    </xf>
    <xf numFmtId="0" fontId="11" fillId="3" borderId="14" xfId="0" applyFont="1" applyFill="1" applyBorder="1" applyAlignment="1">
      <alignment horizontal="left" vertical="center" wrapText="1"/>
    </xf>
    <xf numFmtId="0" fontId="11" fillId="3" borderId="15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left" vertical="center" wrapText="1"/>
    </xf>
    <xf numFmtId="0" fontId="13" fillId="3" borderId="15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</cellXfs>
  <cellStyles count="3">
    <cellStyle name="Normalny" xfId="0" builtinId="0"/>
    <cellStyle name="Procentowy" xfId="1" builtinId="5"/>
    <cellStyle name="Procentowy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36"/>
  <sheetViews>
    <sheetView showGridLines="0" tabSelected="1" zoomScaleNormal="100" zoomScaleSheetLayoutView="80" workbookViewId="0">
      <pane ySplit="3" topLeftCell="A4" activePane="bottomLeft" state="frozen"/>
      <selection pane="bottomLeft" activeCell="H9" sqref="H9"/>
    </sheetView>
  </sheetViews>
  <sheetFormatPr defaultRowHeight="14.25"/>
  <cols>
    <col min="1" max="1" width="1.625" customWidth="1"/>
    <col min="2" max="2" width="53.75" customWidth="1"/>
    <col min="3" max="5" width="15.625" customWidth="1"/>
  </cols>
  <sheetData>
    <row r="1" spans="2:12" ht="50.25" customHeight="1" thickBot="1">
      <c r="B1" s="59" t="s">
        <v>110</v>
      </c>
      <c r="C1" s="58"/>
      <c r="D1" s="58"/>
      <c r="E1" s="58"/>
    </row>
    <row r="2" spans="2:12" ht="20.25" customHeight="1" thickBot="1">
      <c r="B2" s="93" t="s">
        <v>127</v>
      </c>
      <c r="C2" s="291" t="s">
        <v>126</v>
      </c>
      <c r="D2" s="292"/>
      <c r="E2" s="293"/>
    </row>
    <row r="3" spans="2:12" ht="20.25" customHeight="1" thickBot="1">
      <c r="B3" s="6" t="s">
        <v>128</v>
      </c>
      <c r="C3" s="71" t="s">
        <v>157</v>
      </c>
      <c r="D3" s="70" t="s">
        <v>158</v>
      </c>
      <c r="E3" s="215" t="s">
        <v>67</v>
      </c>
    </row>
    <row r="4" spans="2:12" ht="30" customHeight="1" thickBot="1">
      <c r="B4" s="84" t="s">
        <v>113</v>
      </c>
      <c r="C4" s="213">
        <f>SUM(C5:C9)</f>
        <v>697076</v>
      </c>
      <c r="D4" s="151">
        <f>SUM(D5:D9)</f>
        <v>669213</v>
      </c>
      <c r="E4" s="216">
        <f>(C4-D4)/D4</f>
        <v>4.1635473309693624E-2</v>
      </c>
    </row>
    <row r="5" spans="2:12" ht="20.25" customHeight="1">
      <c r="B5" s="62" t="s">
        <v>48</v>
      </c>
      <c r="C5" s="106">
        <v>452009</v>
      </c>
      <c r="D5" s="86">
        <v>424674</v>
      </c>
      <c r="E5" s="217">
        <f t="shared" ref="E5:E31" si="0">(C5-D5)/D5</f>
        <v>6.4367020349727092E-2</v>
      </c>
    </row>
    <row r="6" spans="2:12" ht="20.25" customHeight="1">
      <c r="B6" s="62" t="s">
        <v>117</v>
      </c>
      <c r="C6" s="106">
        <v>184218</v>
      </c>
      <c r="D6" s="86">
        <v>201571</v>
      </c>
      <c r="E6" s="217">
        <f t="shared" si="0"/>
        <v>-8.6088772690515999E-2</v>
      </c>
    </row>
    <row r="7" spans="2:12" ht="20.25" customHeight="1">
      <c r="B7" s="62" t="s">
        <v>118</v>
      </c>
      <c r="C7" s="106">
        <v>24867</v>
      </c>
      <c r="D7" s="86">
        <v>23329</v>
      </c>
      <c r="E7" s="217">
        <f t="shared" si="0"/>
        <v>6.5926529212568044E-2</v>
      </c>
    </row>
    <row r="8" spans="2:12" ht="20.25" customHeight="1">
      <c r="B8" s="62" t="s">
        <v>119</v>
      </c>
      <c r="C8" s="106">
        <v>13112</v>
      </c>
      <c r="D8" s="86">
        <v>2720</v>
      </c>
      <c r="E8" s="217">
        <f t="shared" si="0"/>
        <v>3.8205882352941178</v>
      </c>
    </row>
    <row r="9" spans="2:12" ht="20.25" customHeight="1" thickBot="1">
      <c r="B9" s="62" t="s">
        <v>120</v>
      </c>
      <c r="C9" s="106">
        <v>22870</v>
      </c>
      <c r="D9" s="86">
        <v>16919</v>
      </c>
      <c r="E9" s="217">
        <f t="shared" si="0"/>
        <v>0.35173473609551392</v>
      </c>
    </row>
    <row r="10" spans="2:12" ht="30" customHeight="1" thickBot="1">
      <c r="B10" s="149" t="s">
        <v>114</v>
      </c>
      <c r="C10" s="206">
        <f>SUM(C11:C21)</f>
        <v>-512966</v>
      </c>
      <c r="D10" s="160">
        <f>SUM(D11:D21)</f>
        <v>-464565</v>
      </c>
      <c r="E10" s="218">
        <f t="shared" si="0"/>
        <v>0.10418563602509875</v>
      </c>
    </row>
    <row r="11" spans="2:12" ht="20.25" customHeight="1">
      <c r="B11" s="162" t="s">
        <v>1</v>
      </c>
      <c r="C11" s="159">
        <v>-99155</v>
      </c>
      <c r="D11" s="147">
        <v>-100146</v>
      </c>
      <c r="E11" s="219">
        <f t="shared" si="0"/>
        <v>-9.8955524933596953E-3</v>
      </c>
      <c r="H11" s="144"/>
      <c r="I11" s="144"/>
      <c r="J11" s="144"/>
      <c r="K11" s="144"/>
      <c r="L11" s="144"/>
    </row>
    <row r="12" spans="2:12" ht="20.25" customHeight="1">
      <c r="B12" s="62" t="s">
        <v>122</v>
      </c>
      <c r="C12" s="106">
        <v>-78990</v>
      </c>
      <c r="D12" s="86">
        <v>-71536</v>
      </c>
      <c r="E12" s="217">
        <f t="shared" si="0"/>
        <v>0.10419928427644823</v>
      </c>
      <c r="H12" s="144"/>
      <c r="I12" s="144"/>
      <c r="J12" s="144"/>
      <c r="K12" s="144"/>
      <c r="L12" s="144"/>
    </row>
    <row r="13" spans="2:12" ht="30" customHeight="1">
      <c r="B13" s="62" t="s">
        <v>121</v>
      </c>
      <c r="C13" s="106">
        <v>-75604</v>
      </c>
      <c r="D13" s="86">
        <v>-78575</v>
      </c>
      <c r="E13" s="217">
        <f t="shared" si="0"/>
        <v>-3.7811008590518613E-2</v>
      </c>
      <c r="H13" s="144"/>
      <c r="I13" s="144"/>
      <c r="J13" s="144"/>
      <c r="K13" s="144"/>
      <c r="L13" s="144"/>
    </row>
    <row r="14" spans="2:12" ht="20.25" customHeight="1">
      <c r="B14" s="62" t="s">
        <v>51</v>
      </c>
      <c r="C14" s="106">
        <v>-60698</v>
      </c>
      <c r="D14" s="86">
        <v>-54433</v>
      </c>
      <c r="E14" s="217">
        <f t="shared" si="0"/>
        <v>0.11509562214098065</v>
      </c>
      <c r="H14" s="144"/>
      <c r="I14" s="144"/>
      <c r="J14" s="144"/>
      <c r="K14" s="144"/>
      <c r="L14" s="144"/>
    </row>
    <row r="15" spans="2:12" ht="20.25" customHeight="1">
      <c r="B15" s="62" t="s">
        <v>3</v>
      </c>
      <c r="C15" s="106">
        <v>-43090</v>
      </c>
      <c r="D15" s="86">
        <v>-40597</v>
      </c>
      <c r="E15" s="217">
        <f t="shared" si="0"/>
        <v>6.1408478458999431E-2</v>
      </c>
      <c r="H15" s="144"/>
      <c r="I15" s="144"/>
      <c r="J15" s="144"/>
      <c r="K15" s="144"/>
      <c r="L15" s="144"/>
    </row>
    <row r="16" spans="2:12" ht="20.25" customHeight="1">
      <c r="B16" s="62" t="s">
        <v>2</v>
      </c>
      <c r="C16" s="106">
        <v>-38004</v>
      </c>
      <c r="D16" s="86">
        <v>-33671</v>
      </c>
      <c r="E16" s="217">
        <f t="shared" si="0"/>
        <v>0.12868640670012771</v>
      </c>
      <c r="H16" s="144"/>
      <c r="I16" s="144"/>
      <c r="J16" s="144"/>
      <c r="K16" s="144"/>
      <c r="L16" s="144"/>
    </row>
    <row r="17" spans="2:12" ht="20.25" customHeight="1">
      <c r="B17" s="62" t="s">
        <v>50</v>
      </c>
      <c r="C17" s="106">
        <v>-32661</v>
      </c>
      <c r="D17" s="86">
        <v>-28040</v>
      </c>
      <c r="E17" s="217">
        <f t="shared" si="0"/>
        <v>0.16480028530670471</v>
      </c>
      <c r="H17" s="144"/>
      <c r="I17" s="144"/>
      <c r="J17" s="144"/>
      <c r="K17" s="144"/>
      <c r="L17" s="144"/>
    </row>
    <row r="18" spans="2:12" ht="20.25" customHeight="1">
      <c r="B18" s="62" t="s">
        <v>124</v>
      </c>
      <c r="C18" s="106">
        <v>-25923</v>
      </c>
      <c r="D18" s="86">
        <v>-5497</v>
      </c>
      <c r="E18" s="217">
        <f t="shared" si="0"/>
        <v>3.7158450063671093</v>
      </c>
      <c r="H18" s="144"/>
      <c r="I18" s="144"/>
      <c r="J18" s="144"/>
      <c r="K18" s="144"/>
      <c r="L18" s="144"/>
    </row>
    <row r="19" spans="2:12" ht="20.25" customHeight="1">
      <c r="B19" s="62" t="s">
        <v>61</v>
      </c>
      <c r="C19" s="106">
        <v>-15759</v>
      </c>
      <c r="D19" s="86">
        <v>-10535</v>
      </c>
      <c r="E19" s="217">
        <f>(C19-D19)/D19</f>
        <v>0.49587090650213572</v>
      </c>
      <c r="H19" s="144"/>
      <c r="I19" s="144"/>
      <c r="J19" s="144"/>
      <c r="K19" s="144"/>
      <c r="L19" s="144"/>
    </row>
    <row r="20" spans="2:12" ht="30" customHeight="1">
      <c r="B20" s="62" t="s">
        <v>123</v>
      </c>
      <c r="C20" s="106">
        <v>-6430</v>
      </c>
      <c r="D20" s="86">
        <v>-5918</v>
      </c>
      <c r="E20" s="217">
        <f t="shared" si="0"/>
        <v>8.6515714768502866E-2</v>
      </c>
      <c r="H20" s="144"/>
      <c r="I20" s="144"/>
      <c r="J20" s="144"/>
      <c r="K20" s="144"/>
      <c r="L20" s="144"/>
    </row>
    <row r="21" spans="2:12" ht="15.75" thickBot="1">
      <c r="B21" s="153" t="s">
        <v>125</v>
      </c>
      <c r="C21" s="109">
        <v>-36652</v>
      </c>
      <c r="D21" s="120">
        <v>-35617</v>
      </c>
      <c r="E21" s="220">
        <f t="shared" si="0"/>
        <v>2.9059157144060422E-2</v>
      </c>
      <c r="H21" s="144"/>
      <c r="I21" s="144"/>
      <c r="J21" s="144"/>
      <c r="K21" s="144"/>
      <c r="L21" s="144"/>
    </row>
    <row r="22" spans="2:12" ht="30" customHeight="1" thickBot="1">
      <c r="B22" s="61" t="s">
        <v>115</v>
      </c>
      <c r="C22" s="207">
        <v>504</v>
      </c>
      <c r="D22" s="161">
        <v>-1658</v>
      </c>
      <c r="E22" s="36">
        <f t="shared" si="0"/>
        <v>-1.3039806996381182</v>
      </c>
    </row>
    <row r="23" spans="2:12" ht="30" customHeight="1" thickBot="1">
      <c r="B23" s="149" t="s">
        <v>49</v>
      </c>
      <c r="C23" s="206">
        <f>C4+C10+C22</f>
        <v>184614</v>
      </c>
      <c r="D23" s="148">
        <f>D4+D10+D22</f>
        <v>202990</v>
      </c>
      <c r="E23" s="221">
        <f>(C23-D23)/D23</f>
        <v>-9.052662692743485E-2</v>
      </c>
    </row>
    <row r="24" spans="2:12" ht="30" customHeight="1">
      <c r="B24" s="93" t="s">
        <v>150</v>
      </c>
      <c r="C24" s="208">
        <v>3835</v>
      </c>
      <c r="D24" s="152">
        <v>12477</v>
      </c>
      <c r="E24" s="222">
        <f t="shared" si="0"/>
        <v>-0.69263444738318503</v>
      </c>
    </row>
    <row r="25" spans="2:12" ht="30" customHeight="1">
      <c r="B25" s="15" t="s">
        <v>5</v>
      </c>
      <c r="C25" s="209">
        <v>-80075</v>
      </c>
      <c r="D25" s="87">
        <v>30071</v>
      </c>
      <c r="E25" s="223">
        <f t="shared" si="0"/>
        <v>-3.6628645538891291</v>
      </c>
    </row>
    <row r="26" spans="2:12" ht="30" customHeight="1" thickBot="1">
      <c r="B26" s="153" t="s">
        <v>151</v>
      </c>
      <c r="C26" s="210">
        <v>762</v>
      </c>
      <c r="D26" s="154">
        <v>730</v>
      </c>
      <c r="E26" s="224">
        <f t="shared" si="0"/>
        <v>4.3835616438356165E-2</v>
      </c>
    </row>
    <row r="27" spans="2:12" ht="30" customHeight="1" thickBot="1">
      <c r="B27" s="155" t="s">
        <v>152</v>
      </c>
      <c r="C27" s="211">
        <f>SUM(C23:C26)</f>
        <v>109136</v>
      </c>
      <c r="D27" s="156">
        <f>SUM(D23:D26)</f>
        <v>246268</v>
      </c>
      <c r="E27" s="225">
        <f t="shared" si="0"/>
        <v>-0.55684051521107092</v>
      </c>
    </row>
    <row r="28" spans="2:12" ht="30" customHeight="1" thickBot="1">
      <c r="B28" s="157" t="s">
        <v>6</v>
      </c>
      <c r="C28" s="212">
        <v>-14031</v>
      </c>
      <c r="D28" s="158">
        <v>-41159</v>
      </c>
      <c r="E28" s="226">
        <f t="shared" si="0"/>
        <v>-0.6591025049199446</v>
      </c>
    </row>
    <row r="29" spans="2:12" ht="30" customHeight="1" thickBot="1">
      <c r="B29" s="150" t="s">
        <v>87</v>
      </c>
      <c r="C29" s="213">
        <f>SUM(C27:C28)</f>
        <v>95105</v>
      </c>
      <c r="D29" s="151">
        <f>SUM(D27:D28)</f>
        <v>205109</v>
      </c>
      <c r="E29" s="227">
        <f t="shared" si="0"/>
        <v>-0.53631971293312342</v>
      </c>
    </row>
    <row r="30" spans="2:12" ht="30" customHeight="1" thickBot="1">
      <c r="B30" s="62" t="s">
        <v>153</v>
      </c>
      <c r="C30" s="88">
        <v>95105</v>
      </c>
      <c r="D30" s="89">
        <v>205109</v>
      </c>
      <c r="E30" s="228">
        <f t="shared" si="0"/>
        <v>-0.53631971293312342</v>
      </c>
    </row>
    <row r="31" spans="2:12" ht="30" customHeight="1" thickBot="1">
      <c r="B31" s="90" t="s">
        <v>116</v>
      </c>
      <c r="C31" s="214">
        <v>0.27</v>
      </c>
      <c r="D31" s="91">
        <v>0.59</v>
      </c>
      <c r="E31" s="229">
        <f t="shared" si="0"/>
        <v>-0.5423728813559322</v>
      </c>
    </row>
    <row r="32" spans="2:12" ht="30" customHeight="1" thickBot="1">
      <c r="B32" s="94"/>
      <c r="C32" s="96"/>
      <c r="D32" s="95"/>
      <c r="E32" s="230"/>
    </row>
    <row r="33" spans="2:5" ht="30" customHeight="1">
      <c r="B33" s="97" t="s">
        <v>0</v>
      </c>
      <c r="C33" s="99">
        <f>C23-C14</f>
        <v>245312</v>
      </c>
      <c r="D33" s="98">
        <f>D23-D14</f>
        <v>257423</v>
      </c>
      <c r="E33" s="100">
        <f>(C33-D33)/D33</f>
        <v>-4.704707815540958E-2</v>
      </c>
    </row>
    <row r="34" spans="2:5" ht="30" customHeight="1" thickBot="1">
      <c r="B34" s="101" t="s">
        <v>7</v>
      </c>
      <c r="C34" s="244">
        <f>C33/C4</f>
        <v>0.3519157165072388</v>
      </c>
      <c r="D34" s="245">
        <f>D33/D4</f>
        <v>0.38466527099742531</v>
      </c>
      <c r="E34" s="278" t="s">
        <v>200</v>
      </c>
    </row>
    <row r="35" spans="2:5" ht="15">
      <c r="B35" s="138"/>
      <c r="C35" s="138"/>
      <c r="D35" s="138"/>
      <c r="E35" s="137"/>
    </row>
    <row r="36" spans="2:5">
      <c r="B36" s="58"/>
      <c r="C36" s="58"/>
      <c r="D36" s="58"/>
      <c r="E36" s="58"/>
    </row>
  </sheetData>
  <mergeCells count="1">
    <mergeCell ref="C2:E2"/>
  </mergeCells>
  <pageMargins left="0.7" right="0.7" top="0.75" bottom="0.75" header="0.3" footer="0.3"/>
  <pageSetup paperSize="9" scale="49" orientation="portrait" horizontalDpi="4294967294" r:id="rId1"/>
  <ignoredErrors>
    <ignoredError sqref="C10:D10" formulaRange="1"/>
    <ignoredError sqref="E4 E10 E23 E27 E29 E3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B1:U34"/>
  <sheetViews>
    <sheetView showGridLines="0" zoomScaleNormal="100" zoomScaleSheetLayoutView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RowHeight="14.25"/>
  <cols>
    <col min="1" max="1" width="1.625" customWidth="1"/>
    <col min="2" max="2" width="31.125" customWidth="1"/>
    <col min="3" max="3" width="12.875" customWidth="1"/>
    <col min="4" max="4" width="1.125" customWidth="1"/>
    <col min="5" max="5" width="12.875" customWidth="1"/>
    <col min="6" max="6" width="1.125" customWidth="1"/>
    <col min="7" max="7" width="9.625" customWidth="1"/>
    <col min="8" max="9" width="12.875" customWidth="1"/>
    <col min="10" max="10" width="9.625" customWidth="1"/>
    <col min="11" max="12" width="12.875" customWidth="1"/>
    <col min="13" max="13" width="9.625" customWidth="1"/>
    <col min="14" max="15" width="12.875" customWidth="1"/>
    <col min="16" max="16" width="9.625" customWidth="1"/>
  </cols>
  <sheetData>
    <row r="1" spans="2:21" ht="50.25" customHeight="1" thickBot="1">
      <c r="B1" s="59" t="s">
        <v>143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2:21" s="105" customFormat="1" ht="30" customHeight="1" thickBot="1">
      <c r="B2" s="110"/>
      <c r="C2" s="294" t="s">
        <v>80</v>
      </c>
      <c r="D2" s="295"/>
      <c r="E2" s="295"/>
      <c r="F2" s="295"/>
      <c r="G2" s="296"/>
      <c r="H2" s="294" t="s">
        <v>86</v>
      </c>
      <c r="I2" s="295"/>
      <c r="J2" s="296"/>
      <c r="K2" s="294" t="s">
        <v>135</v>
      </c>
      <c r="L2" s="295"/>
      <c r="M2" s="296"/>
      <c r="N2" s="294" t="s">
        <v>136</v>
      </c>
      <c r="O2" s="295"/>
      <c r="P2" s="296"/>
      <c r="Q2" s="47"/>
    </row>
    <row r="3" spans="2:21" s="105" customFormat="1" ht="20.25" customHeight="1" thickBot="1">
      <c r="B3" s="111"/>
      <c r="C3" s="291" t="s">
        <v>160</v>
      </c>
      <c r="D3" s="292"/>
      <c r="E3" s="292"/>
      <c r="F3" s="292"/>
      <c r="G3" s="293"/>
      <c r="H3" s="291" t="s">
        <v>160</v>
      </c>
      <c r="I3" s="292"/>
      <c r="J3" s="293"/>
      <c r="K3" s="291" t="s">
        <v>160</v>
      </c>
      <c r="L3" s="292"/>
      <c r="M3" s="293"/>
      <c r="N3" s="291" t="s">
        <v>160</v>
      </c>
      <c r="O3" s="292"/>
      <c r="P3" s="293"/>
      <c r="Q3" s="47"/>
      <c r="R3" s="142"/>
      <c r="S3" s="142"/>
      <c r="T3" s="142"/>
      <c r="U3" s="142"/>
    </row>
    <row r="4" spans="2:21" s="126" customFormat="1" ht="20.25" customHeight="1" thickBot="1">
      <c r="B4" s="6" t="s">
        <v>128</v>
      </c>
      <c r="C4" s="127" t="s">
        <v>157</v>
      </c>
      <c r="D4" s="168"/>
      <c r="E4" s="128" t="s">
        <v>158</v>
      </c>
      <c r="F4" s="128"/>
      <c r="G4" s="129" t="s">
        <v>134</v>
      </c>
      <c r="H4" s="127" t="s">
        <v>157</v>
      </c>
      <c r="I4" s="128" t="s">
        <v>158</v>
      </c>
      <c r="J4" s="129" t="s">
        <v>134</v>
      </c>
      <c r="K4" s="127" t="s">
        <v>157</v>
      </c>
      <c r="L4" s="128" t="s">
        <v>158</v>
      </c>
      <c r="M4" s="129" t="s">
        <v>134</v>
      </c>
      <c r="N4" s="139" t="s">
        <v>157</v>
      </c>
      <c r="O4" s="140" t="s">
        <v>158</v>
      </c>
      <c r="P4" s="141" t="s">
        <v>134</v>
      </c>
      <c r="Q4" s="125"/>
      <c r="R4" s="143"/>
      <c r="S4" s="143"/>
      <c r="T4" s="143"/>
      <c r="U4" s="143"/>
    </row>
    <row r="5" spans="2:21" s="105" customFormat="1" ht="20.25" customHeight="1">
      <c r="B5" s="112" t="s">
        <v>130</v>
      </c>
      <c r="C5" s="170">
        <v>476659</v>
      </c>
      <c r="D5" s="72"/>
      <c r="E5" s="73">
        <v>433670</v>
      </c>
      <c r="F5" s="73"/>
      <c r="G5" s="171">
        <f>C5-E5</f>
        <v>42989</v>
      </c>
      <c r="H5" s="170">
        <v>220417</v>
      </c>
      <c r="I5" s="73">
        <v>235543</v>
      </c>
      <c r="J5" s="73">
        <f>H5-I5</f>
        <v>-15126</v>
      </c>
      <c r="K5" s="176">
        <v>0</v>
      </c>
      <c r="L5" s="172">
        <v>0</v>
      </c>
      <c r="M5" s="177">
        <f>K5-L5</f>
        <v>0</v>
      </c>
      <c r="N5" s="163">
        <f>C5+H5+K5</f>
        <v>697076</v>
      </c>
      <c r="O5" s="147">
        <f>E5+I5+L5</f>
        <v>669213</v>
      </c>
      <c r="P5" s="173">
        <f>N5-O5</f>
        <v>27863</v>
      </c>
      <c r="Q5" s="47"/>
      <c r="R5" s="144"/>
      <c r="S5" s="144"/>
      <c r="T5" s="144"/>
      <c r="U5" s="142"/>
    </row>
    <row r="6" spans="2:21" s="105" customFormat="1" ht="20.25" customHeight="1">
      <c r="B6" s="113" t="s">
        <v>131</v>
      </c>
      <c r="C6" s="30">
        <v>5372</v>
      </c>
      <c r="D6" s="48"/>
      <c r="E6" s="31">
        <v>754</v>
      </c>
      <c r="F6" s="31"/>
      <c r="G6" s="116">
        <f t="shared" ref="G6:G11" si="0">C6-E6</f>
        <v>4618</v>
      </c>
      <c r="H6" s="30">
        <v>24827</v>
      </c>
      <c r="I6" s="31">
        <v>26842</v>
      </c>
      <c r="J6" s="31">
        <f t="shared" ref="J6:J11" si="1">H6-I6</f>
        <v>-2015</v>
      </c>
      <c r="K6" s="30">
        <v>-30199</v>
      </c>
      <c r="L6" s="31">
        <v>-27596</v>
      </c>
      <c r="M6" s="119">
        <f t="shared" ref="M6:M10" si="2">K6-L6</f>
        <v>-2603</v>
      </c>
      <c r="N6" s="175">
        <f t="shared" ref="N6:N11" si="3">C6+H6+K6</f>
        <v>0</v>
      </c>
      <c r="O6" s="131">
        <f t="shared" ref="O6:O11" si="4">E6+I6+L6</f>
        <v>0</v>
      </c>
      <c r="P6" s="132">
        <f t="shared" ref="P6:P11" si="5">N6-O6</f>
        <v>0</v>
      </c>
      <c r="Q6" s="47"/>
      <c r="R6" s="145"/>
      <c r="S6" s="145"/>
      <c r="T6" s="145"/>
      <c r="U6" s="142"/>
    </row>
    <row r="7" spans="2:21" s="105" customFormat="1" ht="20.25" customHeight="1">
      <c r="B7" s="114" t="s">
        <v>132</v>
      </c>
      <c r="C7" s="107">
        <v>482031</v>
      </c>
      <c r="D7" s="169"/>
      <c r="E7" s="117">
        <v>434424</v>
      </c>
      <c r="F7" s="117"/>
      <c r="G7" s="122">
        <f t="shared" si="0"/>
        <v>47607</v>
      </c>
      <c r="H7" s="107">
        <v>245244</v>
      </c>
      <c r="I7" s="117">
        <v>262385</v>
      </c>
      <c r="J7" s="117">
        <f t="shared" si="1"/>
        <v>-17141</v>
      </c>
      <c r="K7" s="107">
        <v>-30199</v>
      </c>
      <c r="L7" s="117">
        <v>-27596</v>
      </c>
      <c r="M7" s="123">
        <f t="shared" si="2"/>
        <v>-2603</v>
      </c>
      <c r="N7" s="174">
        <f t="shared" si="3"/>
        <v>697076</v>
      </c>
      <c r="O7" s="87">
        <f t="shared" si="4"/>
        <v>669213</v>
      </c>
      <c r="P7" s="123">
        <f t="shared" si="5"/>
        <v>27863</v>
      </c>
      <c r="Q7" s="47"/>
      <c r="R7" s="146"/>
      <c r="S7" s="146"/>
      <c r="T7" s="146"/>
      <c r="U7" s="142"/>
    </row>
    <row r="8" spans="2:21" s="105" customFormat="1" ht="20.25" customHeight="1">
      <c r="B8" s="114" t="s">
        <v>0</v>
      </c>
      <c r="C8" s="107">
        <v>164678</v>
      </c>
      <c r="D8" s="169"/>
      <c r="E8" s="117">
        <v>165420</v>
      </c>
      <c r="F8" s="117"/>
      <c r="G8" s="122">
        <f t="shared" si="0"/>
        <v>-742</v>
      </c>
      <c r="H8" s="107">
        <v>80634</v>
      </c>
      <c r="I8" s="117">
        <v>92003</v>
      </c>
      <c r="J8" s="117">
        <f t="shared" si="1"/>
        <v>-11369</v>
      </c>
      <c r="K8" s="130">
        <v>0</v>
      </c>
      <c r="L8" s="131">
        <v>0</v>
      </c>
      <c r="M8" s="123">
        <f t="shared" si="2"/>
        <v>0</v>
      </c>
      <c r="N8" s="174">
        <f t="shared" si="3"/>
        <v>245312</v>
      </c>
      <c r="O8" s="87">
        <f t="shared" si="4"/>
        <v>257423</v>
      </c>
      <c r="P8" s="123">
        <f t="shared" si="5"/>
        <v>-12111</v>
      </c>
      <c r="Q8" s="47"/>
      <c r="R8" s="146"/>
      <c r="S8" s="146"/>
      <c r="T8" s="146"/>
      <c r="U8" s="142"/>
    </row>
    <row r="9" spans="2:21" s="105" customFormat="1" ht="20.25" customHeight="1">
      <c r="B9" s="114" t="s">
        <v>4</v>
      </c>
      <c r="C9" s="107">
        <v>112528</v>
      </c>
      <c r="D9" s="169"/>
      <c r="E9" s="117">
        <v>122285</v>
      </c>
      <c r="F9" s="117"/>
      <c r="G9" s="122">
        <f t="shared" si="0"/>
        <v>-9757</v>
      </c>
      <c r="H9" s="107">
        <v>72685</v>
      </c>
      <c r="I9" s="117">
        <v>82001</v>
      </c>
      <c r="J9" s="117">
        <f t="shared" si="1"/>
        <v>-9316</v>
      </c>
      <c r="K9" s="107">
        <v>-599</v>
      </c>
      <c r="L9" s="117">
        <v>-1296</v>
      </c>
      <c r="M9" s="123">
        <f t="shared" si="2"/>
        <v>697</v>
      </c>
      <c r="N9" s="174">
        <f t="shared" si="3"/>
        <v>184614</v>
      </c>
      <c r="O9" s="87">
        <f t="shared" si="4"/>
        <v>202990</v>
      </c>
      <c r="P9" s="123">
        <f t="shared" si="5"/>
        <v>-18376</v>
      </c>
      <c r="Q9" s="47"/>
      <c r="R9" s="146"/>
      <c r="S9" s="146"/>
      <c r="T9" s="146"/>
      <c r="U9" s="142"/>
    </row>
    <row r="10" spans="2:21" s="105" customFormat="1" ht="48" customHeight="1">
      <c r="B10" s="113" t="s">
        <v>133</v>
      </c>
      <c r="C10" s="107">
        <v>72536</v>
      </c>
      <c r="D10" s="169" t="s">
        <v>142</v>
      </c>
      <c r="E10" s="31">
        <v>52145</v>
      </c>
      <c r="F10" s="31" t="s">
        <v>142</v>
      </c>
      <c r="G10" s="116">
        <f t="shared" si="0"/>
        <v>20391</v>
      </c>
      <c r="H10" s="107">
        <v>4130</v>
      </c>
      <c r="I10" s="31">
        <v>8158</v>
      </c>
      <c r="J10" s="31">
        <f t="shared" si="1"/>
        <v>-4028</v>
      </c>
      <c r="K10" s="130">
        <v>0</v>
      </c>
      <c r="L10" s="131">
        <v>0</v>
      </c>
      <c r="M10" s="132">
        <f t="shared" si="2"/>
        <v>0</v>
      </c>
      <c r="N10" s="85">
        <f t="shared" si="3"/>
        <v>76666</v>
      </c>
      <c r="O10" s="86">
        <f t="shared" si="4"/>
        <v>60303</v>
      </c>
      <c r="P10" s="119">
        <f t="shared" si="5"/>
        <v>16363</v>
      </c>
      <c r="Q10" s="47"/>
      <c r="R10" s="146"/>
      <c r="S10" s="146"/>
      <c r="T10" s="146"/>
      <c r="U10" s="142"/>
    </row>
    <row r="11" spans="2:21" s="105" customFormat="1" ht="20.25" customHeight="1">
      <c r="B11" s="113" t="s">
        <v>147</v>
      </c>
      <c r="C11" s="107">
        <v>51383</v>
      </c>
      <c r="D11" s="169"/>
      <c r="E11" s="31">
        <v>41347</v>
      </c>
      <c r="F11" s="31"/>
      <c r="G11" s="116">
        <f t="shared" si="0"/>
        <v>10036</v>
      </c>
      <c r="H11" s="107">
        <v>7949</v>
      </c>
      <c r="I11" s="31">
        <v>10002</v>
      </c>
      <c r="J11" s="31">
        <f t="shared" si="1"/>
        <v>-2053</v>
      </c>
      <c r="K11" s="107">
        <v>599</v>
      </c>
      <c r="L11" s="31">
        <v>1296</v>
      </c>
      <c r="M11" s="132"/>
      <c r="N11" s="85">
        <f t="shared" si="3"/>
        <v>59931</v>
      </c>
      <c r="O11" s="86">
        <f t="shared" si="4"/>
        <v>52645</v>
      </c>
      <c r="P11" s="119">
        <f t="shared" si="5"/>
        <v>7286</v>
      </c>
      <c r="Q11" s="47"/>
      <c r="R11" s="146"/>
      <c r="S11" s="146"/>
      <c r="T11" s="146"/>
      <c r="U11" s="142"/>
    </row>
    <row r="12" spans="2:21" s="105" customFormat="1" ht="20.25" customHeight="1" thickBot="1">
      <c r="B12" s="115" t="s">
        <v>148</v>
      </c>
      <c r="C12" s="108">
        <v>767</v>
      </c>
      <c r="D12" s="56"/>
      <c r="E12" s="63">
        <v>1788</v>
      </c>
      <c r="F12" s="63"/>
      <c r="G12" s="118">
        <f>C12-E12</f>
        <v>-1021</v>
      </c>
      <c r="H12" s="231">
        <v>0</v>
      </c>
      <c r="I12" s="204">
        <v>0</v>
      </c>
      <c r="J12" s="204">
        <f>H12-I12</f>
        <v>0</v>
      </c>
      <c r="K12" s="231">
        <v>0</v>
      </c>
      <c r="L12" s="204">
        <v>0</v>
      </c>
      <c r="M12" s="205">
        <f>K12-L12</f>
        <v>0</v>
      </c>
      <c r="N12" s="164">
        <f>C12+H12+K12</f>
        <v>767</v>
      </c>
      <c r="O12" s="120">
        <f>E12+I12+L12</f>
        <v>1788</v>
      </c>
      <c r="P12" s="121">
        <f>N12-O12</f>
        <v>-1021</v>
      </c>
      <c r="Q12" s="47"/>
      <c r="R12" s="144"/>
      <c r="S12" s="144"/>
      <c r="T12" s="144"/>
      <c r="U12" s="142"/>
    </row>
    <row r="13" spans="2:21" s="105" customFormat="1" ht="20.25" customHeight="1"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47"/>
      <c r="R13" s="142"/>
      <c r="S13" s="142"/>
      <c r="T13" s="142"/>
      <c r="U13" s="142"/>
    </row>
    <row r="14" spans="2:21" s="105" customFormat="1" ht="20.25" customHeight="1">
      <c r="B14" s="167" t="s">
        <v>141</v>
      </c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47"/>
      <c r="R14" s="142"/>
      <c r="S14" s="142"/>
      <c r="T14" s="142"/>
      <c r="U14" s="142"/>
    </row>
    <row r="15" spans="2:21" ht="15">
      <c r="G15" s="102"/>
      <c r="H15" s="1"/>
      <c r="I15" s="102"/>
      <c r="J15" s="102"/>
      <c r="K15" s="1"/>
      <c r="L15" s="1"/>
      <c r="M15" s="1"/>
      <c r="N15" s="1"/>
      <c r="O15" s="1"/>
      <c r="P15" s="1"/>
      <c r="Q15" s="1"/>
    </row>
    <row r="16" spans="2:21" ht="15">
      <c r="G16" s="102"/>
      <c r="H16" s="1"/>
      <c r="I16" s="102"/>
      <c r="J16" s="102"/>
      <c r="K16" s="1"/>
      <c r="L16" s="1"/>
      <c r="M16" s="1"/>
      <c r="N16" s="1"/>
      <c r="O16" s="1"/>
      <c r="P16" s="1"/>
      <c r="Q16" s="1"/>
    </row>
    <row r="17" spans="2:17" ht="15">
      <c r="G17" s="102"/>
      <c r="H17" s="1"/>
      <c r="I17" s="102"/>
      <c r="J17" s="102"/>
      <c r="K17" s="1"/>
      <c r="L17" s="1"/>
      <c r="M17" s="1"/>
      <c r="N17" s="1"/>
      <c r="O17" s="1"/>
      <c r="P17" s="1"/>
      <c r="Q17" s="1"/>
    </row>
    <row r="18" spans="2:17" ht="15">
      <c r="G18" s="103"/>
      <c r="H18" s="1"/>
      <c r="I18" s="103"/>
      <c r="J18" s="103"/>
      <c r="K18" s="1"/>
      <c r="L18" s="1"/>
      <c r="M18" s="1"/>
      <c r="N18" s="1"/>
      <c r="O18" s="1"/>
      <c r="P18" s="1"/>
      <c r="Q18" s="1"/>
    </row>
    <row r="19" spans="2:17" ht="15">
      <c r="G19" s="104"/>
      <c r="H19" s="1"/>
      <c r="I19" s="104"/>
      <c r="J19" s="104"/>
      <c r="K19" s="1"/>
      <c r="L19" s="1"/>
      <c r="M19" s="1"/>
      <c r="N19" s="1"/>
      <c r="O19" s="1"/>
      <c r="P19" s="1"/>
      <c r="Q19" s="1"/>
    </row>
    <row r="20" spans="2:17" ht="15">
      <c r="G20" s="103"/>
      <c r="H20" s="1"/>
      <c r="I20" s="103"/>
      <c r="J20" s="103"/>
      <c r="K20" s="1"/>
      <c r="L20" s="1"/>
      <c r="M20" s="1"/>
      <c r="N20" s="1"/>
      <c r="O20" s="1"/>
      <c r="P20" s="1"/>
      <c r="Q20" s="1"/>
    </row>
    <row r="21" spans="2:17" ht="1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34" spans="5:5">
      <c r="E34" s="280"/>
    </row>
  </sheetData>
  <mergeCells count="8">
    <mergeCell ref="N2:P2"/>
    <mergeCell ref="N3:P3"/>
    <mergeCell ref="C2:G2"/>
    <mergeCell ref="H3:J3"/>
    <mergeCell ref="H2:J2"/>
    <mergeCell ref="C3:G3"/>
    <mergeCell ref="K2:M2"/>
    <mergeCell ref="K3:M3"/>
  </mergeCells>
  <pageMargins left="0.7" right="0.7" top="0.75" bottom="0.75" header="0.3" footer="0.3"/>
  <pageSetup paperSize="9" scale="46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8"/>
  <sheetViews>
    <sheetView showGridLines="0" zoomScaleNormal="100" zoomScaleSheetLayoutView="80" workbookViewId="0">
      <pane ySplit="2" topLeftCell="A3" activePane="bottomLeft" state="frozen"/>
      <selection pane="bottomLeft" activeCell="A3" sqref="A3:XFD3"/>
    </sheetView>
  </sheetViews>
  <sheetFormatPr defaultRowHeight="14.25"/>
  <cols>
    <col min="1" max="1" width="1.625" style="58" customWidth="1"/>
    <col min="2" max="2" width="52.375" bestFit="1" customWidth="1"/>
    <col min="3" max="5" width="15.625" customWidth="1"/>
  </cols>
  <sheetData>
    <row r="1" spans="2:9" ht="50.25" customHeight="1" thickBot="1">
      <c r="B1" s="59" t="s">
        <v>110</v>
      </c>
      <c r="C1" s="58"/>
      <c r="D1" s="58"/>
      <c r="E1" s="58"/>
    </row>
    <row r="2" spans="2:9" ht="40.5" customHeight="1" thickBot="1">
      <c r="B2" s="92" t="s">
        <v>129</v>
      </c>
      <c r="C2" s="66" t="s">
        <v>157</v>
      </c>
      <c r="D2" s="20" t="s">
        <v>201</v>
      </c>
      <c r="E2" s="19" t="s">
        <v>67</v>
      </c>
    </row>
    <row r="3" spans="2:9" ht="30" customHeight="1" thickBot="1">
      <c r="B3" s="133" t="s">
        <v>8</v>
      </c>
      <c r="C3" s="136"/>
      <c r="D3" s="134"/>
      <c r="E3" s="135"/>
    </row>
    <row r="4" spans="2:9" ht="20.25" customHeight="1">
      <c r="B4" s="24" t="s">
        <v>9</v>
      </c>
      <c r="C4" s="72">
        <v>419894</v>
      </c>
      <c r="D4" s="73">
        <v>420060</v>
      </c>
      <c r="E4" s="74">
        <f t="shared" ref="E4:E23" si="0">(C4-D4)/D4</f>
        <v>-3.9518164071799264E-4</v>
      </c>
    </row>
    <row r="5" spans="2:9" ht="20.25" customHeight="1">
      <c r="B5" s="25" t="s">
        <v>10</v>
      </c>
      <c r="C5" s="48">
        <v>266252</v>
      </c>
      <c r="D5" s="31">
        <v>276407</v>
      </c>
      <c r="E5" s="37">
        <f t="shared" si="0"/>
        <v>-3.6739301103083495E-2</v>
      </c>
    </row>
    <row r="6" spans="2:9" ht="20.25" customHeight="1">
      <c r="B6" s="25" t="s">
        <v>13</v>
      </c>
      <c r="C6" s="48">
        <v>2568033</v>
      </c>
      <c r="D6" s="31">
        <v>2568033</v>
      </c>
      <c r="E6" s="37">
        <f t="shared" si="0"/>
        <v>0</v>
      </c>
    </row>
    <row r="7" spans="2:9" ht="20.25" customHeight="1">
      <c r="B7" s="25" t="s">
        <v>57</v>
      </c>
      <c r="C7" s="48">
        <v>847800</v>
      </c>
      <c r="D7" s="31">
        <v>847800</v>
      </c>
      <c r="E7" s="37">
        <f t="shared" si="0"/>
        <v>0</v>
      </c>
    </row>
    <row r="8" spans="2:9" ht="20.25" customHeight="1">
      <c r="B8" s="25" t="s">
        <v>60</v>
      </c>
      <c r="C8" s="48">
        <v>82841</v>
      </c>
      <c r="D8" s="31">
        <v>81380</v>
      </c>
      <c r="E8" s="37">
        <f t="shared" si="0"/>
        <v>1.7952813959203735E-2</v>
      </c>
    </row>
    <row r="9" spans="2:9" ht="20.25" customHeight="1">
      <c r="B9" s="25" t="s">
        <v>58</v>
      </c>
      <c r="C9" s="48">
        <v>104074</v>
      </c>
      <c r="D9" s="31">
        <v>97988</v>
      </c>
      <c r="E9" s="37">
        <f t="shared" si="0"/>
        <v>6.2109646079111729E-2</v>
      </c>
    </row>
    <row r="10" spans="2:9" ht="20.25" customHeight="1">
      <c r="B10" s="25" t="s">
        <v>11</v>
      </c>
      <c r="C10" s="48">
        <v>8336</v>
      </c>
      <c r="D10" s="31">
        <v>8357</v>
      </c>
      <c r="E10" s="37">
        <f t="shared" si="0"/>
        <v>-2.5128634677515855E-3</v>
      </c>
    </row>
    <row r="11" spans="2:9" ht="20.25" customHeight="1">
      <c r="B11" s="25" t="s">
        <v>97</v>
      </c>
      <c r="C11" s="48">
        <v>34399</v>
      </c>
      <c r="D11" s="31">
        <v>35125</v>
      </c>
      <c r="E11" s="37">
        <f t="shared" si="0"/>
        <v>-2.0669039145907474E-2</v>
      </c>
    </row>
    <row r="12" spans="2:9" ht="20.25" customHeight="1">
      <c r="B12" s="25" t="s">
        <v>98</v>
      </c>
      <c r="C12" s="48">
        <v>62960</v>
      </c>
      <c r="D12" s="31">
        <v>109642</v>
      </c>
      <c r="E12" s="37">
        <f t="shared" si="0"/>
        <v>-0.42576749785666079</v>
      </c>
    </row>
    <row r="13" spans="2:9" ht="20.25" customHeight="1" thickBot="1">
      <c r="B13" s="60" t="s">
        <v>12</v>
      </c>
      <c r="C13" s="56">
        <v>30260</v>
      </c>
      <c r="D13" s="63">
        <v>31356</v>
      </c>
      <c r="E13" s="76">
        <f t="shared" si="0"/>
        <v>-3.4953437938512563E-2</v>
      </c>
    </row>
    <row r="14" spans="2:9" ht="30" customHeight="1" thickBot="1">
      <c r="B14" s="180" t="s">
        <v>14</v>
      </c>
      <c r="C14" s="181">
        <f>SUM(C4:C13)</f>
        <v>4424849</v>
      </c>
      <c r="D14" s="182">
        <f>SUM(D4:D13)</f>
        <v>4476148</v>
      </c>
      <c r="E14" s="179">
        <f t="shared" si="0"/>
        <v>-1.1460523646671199E-2</v>
      </c>
    </row>
    <row r="15" spans="2:9" ht="20.25" customHeight="1">
      <c r="B15" s="25" t="s">
        <v>59</v>
      </c>
      <c r="C15" s="48">
        <v>155399</v>
      </c>
      <c r="D15" s="31">
        <v>141652</v>
      </c>
      <c r="E15" s="37">
        <f t="shared" si="0"/>
        <v>9.7047694349532657E-2</v>
      </c>
      <c r="H15" s="178"/>
      <c r="I15" s="178"/>
    </row>
    <row r="16" spans="2:9" ht="20.25" customHeight="1">
      <c r="B16" s="25" t="s">
        <v>15</v>
      </c>
      <c r="C16" s="48">
        <v>150701</v>
      </c>
      <c r="D16" s="31">
        <v>161974</v>
      </c>
      <c r="E16" s="37">
        <f t="shared" si="0"/>
        <v>-6.9597589736624402E-2</v>
      </c>
      <c r="H16" s="178"/>
      <c r="I16" s="178"/>
    </row>
    <row r="17" spans="2:9" ht="20.25" customHeight="1">
      <c r="B17" s="25" t="s">
        <v>99</v>
      </c>
      <c r="C17" s="48">
        <v>403593</v>
      </c>
      <c r="D17" s="31">
        <v>375659</v>
      </c>
      <c r="E17" s="37">
        <f t="shared" si="0"/>
        <v>7.4359991375156725E-2</v>
      </c>
      <c r="H17" s="178"/>
      <c r="I17" s="178"/>
    </row>
    <row r="18" spans="2:9" ht="20.25" customHeight="1">
      <c r="B18" s="25" t="s">
        <v>100</v>
      </c>
      <c r="C18" s="48">
        <v>1372</v>
      </c>
      <c r="D18" s="31">
        <v>6494</v>
      </c>
      <c r="E18" s="37">
        <f t="shared" si="0"/>
        <v>-0.7887280566676933</v>
      </c>
      <c r="H18" s="178"/>
      <c r="I18" s="178"/>
    </row>
    <row r="19" spans="2:9" ht="20.25" customHeight="1">
      <c r="B19" s="25" t="s">
        <v>101</v>
      </c>
      <c r="C19" s="48">
        <v>60035</v>
      </c>
      <c r="D19" s="31">
        <v>57096</v>
      </c>
      <c r="E19" s="37">
        <f t="shared" si="0"/>
        <v>5.147470926159451E-2</v>
      </c>
      <c r="H19" s="178"/>
      <c r="I19" s="178"/>
    </row>
    <row r="20" spans="2:9" ht="20.25" customHeight="1">
      <c r="B20" s="25" t="s">
        <v>102</v>
      </c>
      <c r="C20" s="48">
        <v>109187</v>
      </c>
      <c r="D20" s="31">
        <v>71968</v>
      </c>
      <c r="E20" s="37">
        <f t="shared" si="0"/>
        <v>0.51716040462427748</v>
      </c>
      <c r="H20" s="178"/>
      <c r="I20" s="178"/>
    </row>
    <row r="21" spans="2:9" ht="20.25" customHeight="1" thickBot="1">
      <c r="B21" s="25" t="s">
        <v>16</v>
      </c>
      <c r="C21" s="48">
        <v>324338</v>
      </c>
      <c r="D21" s="31">
        <v>270354</v>
      </c>
      <c r="E21" s="37">
        <f t="shared" si="0"/>
        <v>0.1996789394645539</v>
      </c>
      <c r="H21" s="178"/>
      <c r="I21" s="178"/>
    </row>
    <row r="22" spans="2:9" ht="30" customHeight="1" thickBot="1">
      <c r="B22" s="50" t="s">
        <v>17</v>
      </c>
      <c r="C22" s="51">
        <f>SUM(C15:C21)</f>
        <v>1204625</v>
      </c>
      <c r="D22" s="52">
        <f>SUM(D15:D21)</f>
        <v>1085197</v>
      </c>
      <c r="E22" s="64">
        <f t="shared" si="0"/>
        <v>0.11005190762598864</v>
      </c>
    </row>
    <row r="23" spans="2:9" ht="30" customHeight="1" thickBot="1">
      <c r="B23" s="53" t="s">
        <v>18</v>
      </c>
      <c r="C23" s="54">
        <f>C22+C14</f>
        <v>5629474</v>
      </c>
      <c r="D23" s="54">
        <f>D14+D22</f>
        <v>5561345</v>
      </c>
      <c r="E23" s="65">
        <f t="shared" si="0"/>
        <v>1.225045380209284E-2</v>
      </c>
    </row>
    <row r="24" spans="2:9" ht="30" customHeight="1" thickBot="1">
      <c r="B24" s="133" t="s">
        <v>19</v>
      </c>
      <c r="C24" s="137"/>
      <c r="D24" s="137"/>
      <c r="E24" s="137"/>
    </row>
    <row r="25" spans="2:9" ht="20.25" customHeight="1">
      <c r="B25" s="24" t="s">
        <v>20</v>
      </c>
      <c r="C25" s="72">
        <v>13934</v>
      </c>
      <c r="D25" s="73">
        <v>13934</v>
      </c>
      <c r="E25" s="74">
        <f t="shared" ref="E25:E30" si="1">(C25-D25)/D25</f>
        <v>0</v>
      </c>
      <c r="G25" s="178"/>
      <c r="H25" s="178"/>
    </row>
    <row r="26" spans="2:9" ht="20.25" customHeight="1">
      <c r="B26" s="25" t="s">
        <v>103</v>
      </c>
      <c r="C26" s="48">
        <v>1295103</v>
      </c>
      <c r="D26" s="31">
        <v>1295103</v>
      </c>
      <c r="E26" s="37">
        <f t="shared" si="1"/>
        <v>0</v>
      </c>
      <c r="G26" s="178"/>
      <c r="H26" s="178"/>
    </row>
    <row r="27" spans="2:9" ht="20.25" customHeight="1">
      <c r="B27" s="25" t="s">
        <v>104</v>
      </c>
      <c r="C27" s="48">
        <v>-17667</v>
      </c>
      <c r="D27" s="31">
        <v>-16327</v>
      </c>
      <c r="E27" s="37">
        <f t="shared" si="1"/>
        <v>8.2072640411588169E-2</v>
      </c>
      <c r="G27" s="178"/>
      <c r="H27" s="178"/>
    </row>
    <row r="28" spans="2:9" ht="20.25" customHeight="1" thickBot="1">
      <c r="B28" s="60" t="s">
        <v>105</v>
      </c>
      <c r="C28" s="56">
        <v>1270798</v>
      </c>
      <c r="D28" s="63">
        <v>1175693</v>
      </c>
      <c r="E28" s="76">
        <f t="shared" si="1"/>
        <v>8.0892716040667084E-2</v>
      </c>
      <c r="G28" s="178"/>
      <c r="H28" s="178"/>
    </row>
    <row r="29" spans="2:9" ht="30" customHeight="1" thickBot="1">
      <c r="B29" s="50" t="s">
        <v>21</v>
      </c>
      <c r="C29" s="51">
        <f>SUM(C25:C28)</f>
        <v>2562168</v>
      </c>
      <c r="D29" s="52">
        <f>SUM(D25:D28)</f>
        <v>2468403</v>
      </c>
      <c r="E29" s="64">
        <f t="shared" si="1"/>
        <v>3.7986098704303958E-2</v>
      </c>
      <c r="G29" s="183"/>
      <c r="H29" s="183"/>
    </row>
    <row r="30" spans="2:9" ht="20.25" customHeight="1">
      <c r="B30" s="25" t="s">
        <v>22</v>
      </c>
      <c r="C30" s="48">
        <v>572819</v>
      </c>
      <c r="D30" s="31">
        <v>592003</v>
      </c>
      <c r="E30" s="37">
        <f t="shared" si="1"/>
        <v>-3.2405241189656132E-2</v>
      </c>
      <c r="G30" s="178"/>
      <c r="H30" s="178"/>
    </row>
    <row r="31" spans="2:9" ht="20.25" customHeight="1">
      <c r="B31" s="25" t="s">
        <v>111</v>
      </c>
      <c r="C31" s="48">
        <v>1370119</v>
      </c>
      <c r="D31" s="31">
        <v>1316479</v>
      </c>
      <c r="E31" s="37">
        <f t="shared" ref="E31:E35" si="2">(C31-D31)/D31</f>
        <v>4.0745047965064389E-2</v>
      </c>
      <c r="G31" s="178"/>
      <c r="H31" s="178"/>
    </row>
    <row r="32" spans="2:9" ht="20.25" customHeight="1">
      <c r="B32" s="25" t="s">
        <v>106</v>
      </c>
      <c r="C32" s="48">
        <v>474</v>
      </c>
      <c r="D32" s="31">
        <v>551</v>
      </c>
      <c r="E32" s="37">
        <f t="shared" si="2"/>
        <v>-0.1397459165154265</v>
      </c>
      <c r="G32" s="178"/>
      <c r="H32" s="178"/>
    </row>
    <row r="33" spans="2:8" ht="20.25" customHeight="1">
      <c r="B33" s="25" t="s">
        <v>107</v>
      </c>
      <c r="C33" s="48">
        <v>93487</v>
      </c>
      <c r="D33" s="31">
        <v>94258</v>
      </c>
      <c r="E33" s="37">
        <f t="shared" si="2"/>
        <v>-8.1796770565893615E-3</v>
      </c>
      <c r="G33" s="178"/>
      <c r="H33" s="178"/>
    </row>
    <row r="34" spans="2:8" ht="20.25" customHeight="1">
      <c r="B34" s="25" t="s">
        <v>108</v>
      </c>
      <c r="C34" s="48">
        <v>4978</v>
      </c>
      <c r="D34" s="31">
        <v>5181</v>
      </c>
      <c r="E34" s="37">
        <f t="shared" si="2"/>
        <v>-3.9181625168886312E-2</v>
      </c>
      <c r="G34" s="178"/>
      <c r="H34" s="178"/>
    </row>
    <row r="35" spans="2:8" ht="20.25" customHeight="1" thickBot="1">
      <c r="B35" s="60" t="s">
        <v>24</v>
      </c>
      <c r="C35" s="56">
        <v>17684</v>
      </c>
      <c r="D35" s="63">
        <v>17690</v>
      </c>
      <c r="E35" s="37">
        <f t="shared" si="2"/>
        <v>-3.3917467495760318E-4</v>
      </c>
      <c r="G35" s="178"/>
      <c r="H35" s="178"/>
    </row>
    <row r="36" spans="2:8" ht="30" customHeight="1" thickBot="1">
      <c r="B36" s="50" t="s">
        <v>25</v>
      </c>
      <c r="C36" s="51">
        <f>SUM(C30:C35)</f>
        <v>2059561</v>
      </c>
      <c r="D36" s="52">
        <f>SUM(D30:D35)</f>
        <v>2026162</v>
      </c>
      <c r="E36" s="64">
        <f>(C36-D36)/D36</f>
        <v>1.648387443847037E-2</v>
      </c>
      <c r="G36" s="183"/>
      <c r="H36" s="183"/>
    </row>
    <row r="37" spans="2:8" ht="20.25" customHeight="1">
      <c r="B37" s="25" t="s">
        <v>22</v>
      </c>
      <c r="C37" s="48">
        <v>250329</v>
      </c>
      <c r="D37" s="31">
        <v>275608</v>
      </c>
      <c r="E37" s="37">
        <f>(C37-D37)/D37</f>
        <v>-9.1720849902760443E-2</v>
      </c>
      <c r="G37" s="178"/>
      <c r="H37" s="178"/>
    </row>
    <row r="38" spans="2:8" ht="20.25" customHeight="1">
      <c r="B38" s="25" t="s">
        <v>112</v>
      </c>
      <c r="C38" s="48">
        <v>101219</v>
      </c>
      <c r="D38" s="31">
        <v>97256</v>
      </c>
      <c r="E38" s="37">
        <f t="shared" ref="E38:E43" si="3">(C38-D38)/D38</f>
        <v>4.0748128650160399E-2</v>
      </c>
      <c r="G38" s="178"/>
      <c r="H38" s="178"/>
    </row>
    <row r="39" spans="2:8" ht="20.25" customHeight="1">
      <c r="B39" s="25" t="s">
        <v>23</v>
      </c>
      <c r="C39" s="48">
        <v>238</v>
      </c>
      <c r="D39" s="31">
        <v>233</v>
      </c>
      <c r="E39" s="37">
        <f t="shared" si="3"/>
        <v>2.1459227467811159E-2</v>
      </c>
      <c r="G39" s="178"/>
      <c r="H39" s="178"/>
    </row>
    <row r="40" spans="2:8" ht="30">
      <c r="B40" s="62" t="s">
        <v>27</v>
      </c>
      <c r="C40" s="48">
        <v>432897</v>
      </c>
      <c r="D40" s="31">
        <v>472094</v>
      </c>
      <c r="E40" s="37">
        <f t="shared" si="3"/>
        <v>-8.3027956296839192E-2</v>
      </c>
      <c r="G40" s="178"/>
      <c r="H40" s="178"/>
    </row>
    <row r="41" spans="2:8" ht="20.25" customHeight="1">
      <c r="B41" s="62" t="s">
        <v>26</v>
      </c>
      <c r="C41" s="48">
        <v>1990</v>
      </c>
      <c r="D41" s="31">
        <v>7092</v>
      </c>
      <c r="E41" s="37">
        <f t="shared" si="3"/>
        <v>-0.71940214326001128</v>
      </c>
      <c r="G41" s="178"/>
      <c r="H41" s="178"/>
    </row>
    <row r="42" spans="2:8" ht="20.25" customHeight="1">
      <c r="B42" s="62" t="s">
        <v>45</v>
      </c>
      <c r="C42" s="48">
        <v>13182</v>
      </c>
      <c r="D42" s="31">
        <v>13259</v>
      </c>
      <c r="E42" s="37">
        <f t="shared" si="3"/>
        <v>-5.8073761218794782E-3</v>
      </c>
      <c r="G42" s="178"/>
      <c r="H42" s="178"/>
    </row>
    <row r="43" spans="2:8" ht="20.25" customHeight="1" thickBot="1">
      <c r="B43" s="25" t="s">
        <v>108</v>
      </c>
      <c r="C43" s="48">
        <v>207890</v>
      </c>
      <c r="D43" s="31">
        <v>201238</v>
      </c>
      <c r="E43" s="37">
        <f t="shared" si="3"/>
        <v>3.3055387153519716E-2</v>
      </c>
      <c r="G43" s="178"/>
      <c r="H43" s="178"/>
    </row>
    <row r="44" spans="2:8" ht="30" customHeight="1" thickBot="1">
      <c r="B44" s="50" t="s">
        <v>28</v>
      </c>
      <c r="C44" s="51">
        <f>SUM(C37:C43)</f>
        <v>1007745</v>
      </c>
      <c r="D44" s="52">
        <f>SUM(D37:D43)</f>
        <v>1066780</v>
      </c>
      <c r="E44" s="64">
        <f>(C44-D44)/D44</f>
        <v>-5.533943268527719E-2</v>
      </c>
      <c r="G44" s="166"/>
      <c r="H44" s="166"/>
    </row>
    <row r="45" spans="2:8" ht="30" customHeight="1" thickBot="1">
      <c r="B45" s="50" t="s">
        <v>29</v>
      </c>
      <c r="C45" s="51">
        <f>C36+C44</f>
        <v>3067306</v>
      </c>
      <c r="D45" s="52">
        <f>D36+D44</f>
        <v>3092942</v>
      </c>
      <c r="E45" s="64">
        <f>(C45-D45)/D45</f>
        <v>-8.2885485728474706E-3</v>
      </c>
    </row>
    <row r="46" spans="2:8" ht="30" customHeight="1" thickBot="1">
      <c r="B46" s="53" t="s">
        <v>109</v>
      </c>
      <c r="C46" s="54">
        <f>C29+C45</f>
        <v>5629474</v>
      </c>
      <c r="D46" s="54">
        <f>D29+D45</f>
        <v>5561345</v>
      </c>
      <c r="E46" s="65">
        <f>(C46-D46)/D46</f>
        <v>1.225045380209284E-2</v>
      </c>
    </row>
    <row r="47" spans="2:8" ht="15">
      <c r="B47" s="1"/>
      <c r="C47" s="1"/>
      <c r="D47" s="1"/>
    </row>
    <row r="48" spans="2:8" ht="15">
      <c r="B48" s="1"/>
      <c r="C48" s="1"/>
      <c r="D48" s="1"/>
    </row>
  </sheetData>
  <pageMargins left="0.7" right="0.7" top="0.75" bottom="0.75" header="0.3" footer="0.3"/>
  <pageSetup paperSize="9" scale="68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40"/>
  <sheetViews>
    <sheetView showGridLines="0" zoomScaleNormal="100" zoomScaleSheetLayoutView="80" workbookViewId="0">
      <pane ySplit="3" topLeftCell="A4" activePane="bottomLeft" state="frozen"/>
      <selection pane="bottomLeft" activeCell="A4" sqref="A4:XFD4"/>
    </sheetView>
  </sheetViews>
  <sheetFormatPr defaultRowHeight="14.25"/>
  <cols>
    <col min="1" max="1" width="1.625" style="58" customWidth="1"/>
    <col min="2" max="2" width="72" customWidth="1"/>
    <col min="3" max="5" width="15.625" customWidth="1"/>
  </cols>
  <sheetData>
    <row r="1" spans="2:5" ht="50.25" customHeight="1" thickBot="1">
      <c r="B1" s="59" t="s">
        <v>110</v>
      </c>
      <c r="C1" s="58"/>
      <c r="D1" s="58"/>
      <c r="E1" s="58"/>
    </row>
    <row r="2" spans="2:5" ht="20.25" customHeight="1" thickBot="1">
      <c r="B2" s="55" t="s">
        <v>95</v>
      </c>
      <c r="C2" s="292" t="s">
        <v>126</v>
      </c>
      <c r="D2" s="292"/>
      <c r="E2" s="293"/>
    </row>
    <row r="3" spans="2:5" ht="20.25" customHeight="1" thickBot="1">
      <c r="B3" s="61" t="s">
        <v>128</v>
      </c>
      <c r="C3" s="66" t="s">
        <v>157</v>
      </c>
      <c r="D3" s="20" t="s">
        <v>158</v>
      </c>
      <c r="E3" s="19" t="s">
        <v>67</v>
      </c>
    </row>
    <row r="4" spans="2:5" ht="25.5" customHeight="1" thickBot="1">
      <c r="B4" s="27" t="s">
        <v>87</v>
      </c>
      <c r="C4" s="49">
        <v>95105</v>
      </c>
      <c r="D4" s="34">
        <v>205109</v>
      </c>
      <c r="E4" s="36">
        <f>(C4-D4)/D4</f>
        <v>-0.53631971293312342</v>
      </c>
    </row>
    <row r="5" spans="2:5" ht="25.5" customHeight="1" thickBot="1">
      <c r="B5" s="27" t="s">
        <v>30</v>
      </c>
      <c r="C5" s="68">
        <f>SUM(C6:C21)</f>
        <v>70557</v>
      </c>
      <c r="D5" s="28">
        <f>SUM(D6:D21)</f>
        <v>28318</v>
      </c>
      <c r="E5" s="36">
        <f t="shared" ref="E5:E40" si="0">(C5-D5)/D5</f>
        <v>1.4915954516561905</v>
      </c>
    </row>
    <row r="6" spans="2:5" ht="15">
      <c r="B6" s="184" t="s">
        <v>51</v>
      </c>
      <c r="C6" s="77">
        <v>60698</v>
      </c>
      <c r="D6" s="33">
        <v>54433</v>
      </c>
      <c r="E6" s="74">
        <f t="shared" si="0"/>
        <v>0.11509562214098065</v>
      </c>
    </row>
    <row r="7" spans="2:5" ht="15">
      <c r="B7" s="185" t="s">
        <v>52</v>
      </c>
      <c r="C7" s="69">
        <v>-44320</v>
      </c>
      <c r="D7" s="32">
        <v>-29711</v>
      </c>
      <c r="E7" s="37">
        <f t="shared" si="0"/>
        <v>0.49170340951162866</v>
      </c>
    </row>
    <row r="8" spans="2:5" ht="15">
      <c r="B8" s="185" t="s">
        <v>53</v>
      </c>
      <c r="C8" s="69">
        <v>46049</v>
      </c>
      <c r="D8" s="32">
        <v>46909</v>
      </c>
      <c r="E8" s="37">
        <f t="shared" si="0"/>
        <v>-1.8333368863117951E-2</v>
      </c>
    </row>
    <row r="9" spans="2:5" ht="15">
      <c r="B9" s="185" t="s">
        <v>155</v>
      </c>
      <c r="C9" s="69">
        <v>58</v>
      </c>
      <c r="D9" s="32">
        <v>-11</v>
      </c>
      <c r="E9" s="37">
        <f t="shared" si="0"/>
        <v>-6.2727272727272725</v>
      </c>
    </row>
    <row r="10" spans="2:5" ht="15">
      <c r="B10" s="185" t="s">
        <v>54</v>
      </c>
      <c r="C10" s="69">
        <v>3504</v>
      </c>
      <c r="D10" s="32">
        <v>2311</v>
      </c>
      <c r="E10" s="37">
        <f t="shared" si="0"/>
        <v>0.5162267416702726</v>
      </c>
    </row>
    <row r="11" spans="2:5" ht="15">
      <c r="B11" s="185" t="s">
        <v>31</v>
      </c>
      <c r="C11" s="69">
        <v>46368</v>
      </c>
      <c r="D11" s="32">
        <v>52017</v>
      </c>
      <c r="E11" s="37">
        <f t="shared" si="0"/>
        <v>-0.10859911182882519</v>
      </c>
    </row>
    <row r="12" spans="2:5" ht="15">
      <c r="B12" s="185" t="s">
        <v>32</v>
      </c>
      <c r="C12" s="69">
        <v>11273</v>
      </c>
      <c r="D12" s="32">
        <v>-7249</v>
      </c>
      <c r="E12" s="37">
        <f t="shared" si="0"/>
        <v>-2.5551110497999723</v>
      </c>
    </row>
    <row r="13" spans="2:5" ht="15">
      <c r="B13" s="185" t="s">
        <v>33</v>
      </c>
      <c r="C13" s="69">
        <v>-18654</v>
      </c>
      <c r="D13" s="32">
        <v>-48496</v>
      </c>
      <c r="E13" s="37">
        <f t="shared" si="0"/>
        <v>-0.61534971956450013</v>
      </c>
    </row>
    <row r="14" spans="2:5" ht="15.75" customHeight="1">
      <c r="B14" s="186" t="s">
        <v>161</v>
      </c>
      <c r="C14" s="69">
        <v>-36840</v>
      </c>
      <c r="D14" s="32">
        <v>53564</v>
      </c>
      <c r="E14" s="37">
        <f t="shared" si="0"/>
        <v>-1.6877753715181838</v>
      </c>
    </row>
    <row r="15" spans="2:5" ht="15">
      <c r="B15" s="185" t="s">
        <v>55</v>
      </c>
      <c r="C15" s="69">
        <v>-1048</v>
      </c>
      <c r="D15" s="32">
        <v>-186</v>
      </c>
      <c r="E15" s="37">
        <f t="shared" si="0"/>
        <v>4.634408602150538</v>
      </c>
    </row>
    <row r="16" spans="2:5" ht="15">
      <c r="B16" s="185" t="s">
        <v>56</v>
      </c>
      <c r="C16" s="69">
        <v>3660</v>
      </c>
      <c r="D16" s="32">
        <v>-9788</v>
      </c>
      <c r="E16" s="37">
        <f t="shared" si="0"/>
        <v>-1.3739272578667756</v>
      </c>
    </row>
    <row r="17" spans="2:5" ht="15">
      <c r="B17" s="185" t="s">
        <v>154</v>
      </c>
      <c r="C17" s="69">
        <v>-762</v>
      </c>
      <c r="D17" s="32">
        <v>-730</v>
      </c>
      <c r="E17" s="37">
        <f t="shared" si="0"/>
        <v>4.3835616438356165E-2</v>
      </c>
    </row>
    <row r="18" spans="2:5" ht="15">
      <c r="B18" s="185" t="s">
        <v>88</v>
      </c>
      <c r="C18" s="69">
        <v>25976</v>
      </c>
      <c r="D18" s="32">
        <v>-87786</v>
      </c>
      <c r="E18" s="37">
        <f t="shared" si="0"/>
        <v>-1.2959013965780422</v>
      </c>
    </row>
    <row r="19" spans="2:5" ht="15">
      <c r="B19" s="185" t="s">
        <v>6</v>
      </c>
      <c r="C19" s="69">
        <v>14031</v>
      </c>
      <c r="D19" s="32">
        <v>41159</v>
      </c>
      <c r="E19" s="37">
        <f t="shared" si="0"/>
        <v>-0.6591025049199446</v>
      </c>
    </row>
    <row r="20" spans="2:5" ht="15">
      <c r="B20" s="185" t="s">
        <v>89</v>
      </c>
      <c r="C20" s="69">
        <v>-40920</v>
      </c>
      <c r="D20" s="32">
        <v>-38363</v>
      </c>
      <c r="E20" s="37">
        <f t="shared" si="0"/>
        <v>6.6652764382347574E-2</v>
      </c>
    </row>
    <row r="21" spans="2:5" ht="15.75" thickBot="1">
      <c r="B21" s="187" t="s">
        <v>34</v>
      </c>
      <c r="C21" s="69">
        <v>1484</v>
      </c>
      <c r="D21" s="32">
        <v>245</v>
      </c>
      <c r="E21" s="76">
        <f t="shared" si="0"/>
        <v>5.0571428571428569</v>
      </c>
    </row>
    <row r="22" spans="2:5" ht="25.5" customHeight="1" thickBot="1">
      <c r="B22" s="27" t="s">
        <v>156</v>
      </c>
      <c r="C22" s="68">
        <f>C4+C5</f>
        <v>165662</v>
      </c>
      <c r="D22" s="28">
        <f>D4+D5</f>
        <v>233427</v>
      </c>
      <c r="E22" s="36">
        <f t="shared" si="0"/>
        <v>-0.29030489189339709</v>
      </c>
    </row>
    <row r="23" spans="2:5" ht="15">
      <c r="B23" s="18" t="s">
        <v>35</v>
      </c>
      <c r="C23" s="77">
        <v>-13763</v>
      </c>
      <c r="D23" s="33">
        <v>-12561</v>
      </c>
      <c r="E23" s="74">
        <f t="shared" si="0"/>
        <v>9.5693018071809563E-2</v>
      </c>
    </row>
    <row r="24" spans="2:5" ht="15.75" thickBot="1">
      <c r="B24" s="75" t="s">
        <v>36</v>
      </c>
      <c r="C24" s="78">
        <v>3544</v>
      </c>
      <c r="D24" s="79">
        <v>3843</v>
      </c>
      <c r="E24" s="76">
        <f t="shared" si="0"/>
        <v>-7.7803799115274519E-2</v>
      </c>
    </row>
    <row r="25" spans="2:5" ht="25.5" customHeight="1" thickBot="1">
      <c r="B25" s="80" t="s">
        <v>90</v>
      </c>
      <c r="C25" s="81">
        <f>C22+C23+C24</f>
        <v>155443</v>
      </c>
      <c r="D25" s="82">
        <f>D22+D23+D24</f>
        <v>224709</v>
      </c>
      <c r="E25" s="83">
        <f t="shared" si="0"/>
        <v>-0.30824755572762996</v>
      </c>
    </row>
    <row r="26" spans="2:5" ht="15">
      <c r="B26" s="18" t="s">
        <v>38</v>
      </c>
      <c r="C26" s="77">
        <v>-21703</v>
      </c>
      <c r="D26" s="33">
        <v>-13759</v>
      </c>
      <c r="E26" s="74">
        <f t="shared" si="0"/>
        <v>0.57736754124573009</v>
      </c>
    </row>
    <row r="27" spans="2:5" ht="15">
      <c r="B27" s="17" t="s">
        <v>37</v>
      </c>
      <c r="C27" s="69">
        <v>-13377</v>
      </c>
      <c r="D27" s="32">
        <v>-7045</v>
      </c>
      <c r="E27" s="37">
        <f t="shared" si="0"/>
        <v>0.89879347054648684</v>
      </c>
    </row>
    <row r="28" spans="2:5" ht="15">
      <c r="B28" s="17" t="s">
        <v>91</v>
      </c>
      <c r="C28" s="69">
        <v>-153</v>
      </c>
      <c r="D28" s="32">
        <v>-2329</v>
      </c>
      <c r="E28" s="37">
        <f t="shared" si="0"/>
        <v>-0.93430656934306566</v>
      </c>
    </row>
    <row r="29" spans="2:5" ht="15">
      <c r="B29" s="17" t="s">
        <v>47</v>
      </c>
      <c r="C29" s="69">
        <v>350</v>
      </c>
      <c r="D29" s="32">
        <v>90</v>
      </c>
      <c r="E29" s="37">
        <f t="shared" si="0"/>
        <v>2.8888888888888888</v>
      </c>
    </row>
    <row r="30" spans="2:5" ht="15.75" thickBot="1">
      <c r="B30" s="25" t="s">
        <v>46</v>
      </c>
      <c r="C30" s="233">
        <v>0</v>
      </c>
      <c r="D30" s="79">
        <v>-1100</v>
      </c>
      <c r="E30" s="37">
        <f t="shared" si="0"/>
        <v>-1</v>
      </c>
    </row>
    <row r="31" spans="2:5" ht="25.5" customHeight="1" thickBot="1">
      <c r="B31" s="80" t="s">
        <v>92</v>
      </c>
      <c r="C31" s="81">
        <f>SUM(C26:C30)</f>
        <v>-34883</v>
      </c>
      <c r="D31" s="82">
        <f>SUM(D26:D30)</f>
        <v>-24143</v>
      </c>
      <c r="E31" s="83">
        <f t="shared" si="0"/>
        <v>0.44484943876071742</v>
      </c>
    </row>
    <row r="32" spans="2:5" ht="15">
      <c r="B32" s="17" t="s">
        <v>44</v>
      </c>
      <c r="C32" s="69">
        <v>-49813</v>
      </c>
      <c r="D32" s="32">
        <v>-26755</v>
      </c>
      <c r="E32" s="38">
        <f t="shared" si="0"/>
        <v>0.86182022051952911</v>
      </c>
    </row>
    <row r="33" spans="2:5" ht="15">
      <c r="B33" s="17" t="s">
        <v>144</v>
      </c>
      <c r="C33" s="69">
        <v>-1035</v>
      </c>
      <c r="D33" s="232" t="s">
        <v>149</v>
      </c>
      <c r="E33" s="38" t="s">
        <v>96</v>
      </c>
    </row>
    <row r="34" spans="2:5" ht="15">
      <c r="B34" s="17" t="s">
        <v>39</v>
      </c>
      <c r="C34" s="69">
        <v>-78</v>
      </c>
      <c r="D34" s="32">
        <v>-84</v>
      </c>
      <c r="E34" s="38">
        <f t="shared" si="0"/>
        <v>-7.1428571428571425E-2</v>
      </c>
    </row>
    <row r="35" spans="2:5" ht="15.75" thickBot="1">
      <c r="B35" s="17" t="s">
        <v>94</v>
      </c>
      <c r="C35" s="78">
        <v>-15811</v>
      </c>
      <c r="D35" s="79">
        <v>-26133</v>
      </c>
      <c r="E35" s="38">
        <f t="shared" si="0"/>
        <v>-0.39497952780009948</v>
      </c>
    </row>
    <row r="36" spans="2:5" ht="25.5" customHeight="1" thickBot="1">
      <c r="B36" s="80" t="s">
        <v>93</v>
      </c>
      <c r="C36" s="81">
        <f>SUM(C32:C35)</f>
        <v>-66737</v>
      </c>
      <c r="D36" s="82">
        <f>SUM(D32:D35)</f>
        <v>-52972</v>
      </c>
      <c r="E36" s="83">
        <f t="shared" si="0"/>
        <v>0.2598542626293136</v>
      </c>
    </row>
    <row r="37" spans="2:5" ht="25.5" customHeight="1" thickBot="1">
      <c r="B37" s="27" t="s">
        <v>40</v>
      </c>
      <c r="C37" s="68">
        <f>C25+C31+C36</f>
        <v>53823</v>
      </c>
      <c r="D37" s="28">
        <f>D25+D31+D36</f>
        <v>147594</v>
      </c>
      <c r="E37" s="36">
        <f t="shared" si="0"/>
        <v>-0.63533070450018292</v>
      </c>
    </row>
    <row r="38" spans="2:5" ht="25.5" customHeight="1">
      <c r="B38" s="26" t="s">
        <v>41</v>
      </c>
      <c r="C38" s="67">
        <v>270354</v>
      </c>
      <c r="D38" s="29">
        <v>277534</v>
      </c>
      <c r="E38" s="35">
        <f t="shared" si="0"/>
        <v>-2.5870704129944438E-2</v>
      </c>
    </row>
    <row r="39" spans="2:5" ht="25.5" customHeight="1" thickBot="1">
      <c r="B39" s="4" t="s">
        <v>42</v>
      </c>
      <c r="C39" s="78">
        <v>161</v>
      </c>
      <c r="D39" s="79">
        <v>-2501</v>
      </c>
      <c r="E39" s="76">
        <f t="shared" si="0"/>
        <v>-1.0643742502998801</v>
      </c>
    </row>
    <row r="40" spans="2:5" ht="25.5" customHeight="1" thickBot="1">
      <c r="B40" s="27" t="s">
        <v>43</v>
      </c>
      <c r="C40" s="49">
        <f>C38+C37+C39</f>
        <v>324338</v>
      </c>
      <c r="D40" s="34">
        <f>D38+D37+D39</f>
        <v>422627</v>
      </c>
      <c r="E40" s="36">
        <f t="shared" si="0"/>
        <v>-0.23256677874343096</v>
      </c>
    </row>
  </sheetData>
  <mergeCells count="1">
    <mergeCell ref="C2:E2"/>
  </mergeCells>
  <pageMargins left="0.7" right="0.7" top="0.75" bottom="0.75" header="0.3" footer="0.3"/>
  <pageSetup paperSize="9" scale="58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35"/>
  <sheetViews>
    <sheetView showGridLines="0" zoomScaleNormal="100" zoomScaleSheetLayoutView="80" workbookViewId="0">
      <pane ySplit="3" topLeftCell="A4" activePane="bottomLeft" state="frozen"/>
      <selection pane="bottomLeft" activeCell="E35" sqref="E35"/>
    </sheetView>
  </sheetViews>
  <sheetFormatPr defaultRowHeight="14.25"/>
  <cols>
    <col min="1" max="1" width="1.625" customWidth="1"/>
    <col min="2" max="2" width="52.375" customWidth="1"/>
    <col min="3" max="3" width="12.625" customWidth="1"/>
    <col min="4" max="4" width="1.5" customWidth="1"/>
    <col min="5" max="6" width="12.625" customWidth="1"/>
  </cols>
  <sheetData>
    <row r="1" spans="1:10" ht="50.25" customHeight="1" thickBot="1">
      <c r="A1" s="1"/>
      <c r="B1" s="59" t="s">
        <v>110</v>
      </c>
      <c r="C1" s="196"/>
      <c r="D1" s="196"/>
      <c r="E1" s="196"/>
      <c r="F1" s="196"/>
    </row>
    <row r="2" spans="1:10" ht="20.25" customHeight="1" thickBot="1">
      <c r="A2" s="1"/>
      <c r="B2" s="299" t="s">
        <v>80</v>
      </c>
      <c r="C2" s="291" t="s">
        <v>159</v>
      </c>
      <c r="D2" s="292"/>
      <c r="E2" s="292"/>
      <c r="F2" s="293"/>
    </row>
    <row r="3" spans="1:10" ht="20.25" customHeight="1" thickBot="1">
      <c r="A3" s="1"/>
      <c r="B3" s="300"/>
      <c r="C3" s="21">
        <v>2013</v>
      </c>
      <c r="D3" s="189"/>
      <c r="E3" s="9">
        <v>2012</v>
      </c>
      <c r="F3" s="10" t="s">
        <v>67</v>
      </c>
    </row>
    <row r="4" spans="1:10" ht="30" customHeight="1" thickBot="1">
      <c r="A4" s="1"/>
      <c r="B4" s="3" t="s">
        <v>62</v>
      </c>
      <c r="C4" s="39">
        <v>3555806</v>
      </c>
      <c r="D4" s="190"/>
      <c r="E4" s="40">
        <v>3553341</v>
      </c>
      <c r="F4" s="243">
        <f>(C4-E4)/E4</f>
        <v>6.9371332500877347E-4</v>
      </c>
      <c r="J4" s="165"/>
    </row>
    <row r="5" spans="1:10" ht="20.25" customHeight="1">
      <c r="A5" s="1"/>
      <c r="B5" s="2" t="s">
        <v>63</v>
      </c>
      <c r="C5" s="41">
        <v>2750438</v>
      </c>
      <c r="D5" s="191"/>
      <c r="E5" s="246">
        <v>2797114</v>
      </c>
      <c r="F5" s="252">
        <f t="shared" ref="F5:F18" si="0">(C5-E5)/E5</f>
        <v>-1.6687199735155592E-2</v>
      </c>
      <c r="J5" s="165"/>
    </row>
    <row r="6" spans="1:10" ht="20.25" customHeight="1" thickBot="1">
      <c r="A6" s="1"/>
      <c r="B6" s="4" t="s">
        <v>64</v>
      </c>
      <c r="C6" s="42">
        <v>805368</v>
      </c>
      <c r="D6" s="192"/>
      <c r="E6" s="43">
        <v>756227</v>
      </c>
      <c r="F6" s="253">
        <f t="shared" si="0"/>
        <v>6.4981811017062338E-2</v>
      </c>
    </row>
    <row r="7" spans="1:10" ht="20.25" customHeight="1" thickBot="1">
      <c r="A7" s="1"/>
      <c r="B7" s="6" t="s">
        <v>204</v>
      </c>
      <c r="C7" s="247">
        <v>490366</v>
      </c>
      <c r="D7" s="193"/>
      <c r="E7" s="44">
        <v>207159</v>
      </c>
      <c r="F7" s="254">
        <f t="shared" si="0"/>
        <v>1.3670996674052298</v>
      </c>
    </row>
    <row r="8" spans="1:10" ht="30" customHeight="1" thickBot="1">
      <c r="A8" s="1"/>
      <c r="B8" s="5" t="s">
        <v>79</v>
      </c>
      <c r="C8" s="247">
        <v>3540967</v>
      </c>
      <c r="D8" s="193"/>
      <c r="E8" s="44">
        <v>3554875</v>
      </c>
      <c r="F8" s="243">
        <f>(C8-E8)/E8</f>
        <v>-3.9123738528077639E-3</v>
      </c>
    </row>
    <row r="9" spans="1:10" ht="20.25" customHeight="1">
      <c r="A9" s="1"/>
      <c r="B9" s="2" t="s">
        <v>63</v>
      </c>
      <c r="C9" s="41">
        <v>2744748</v>
      </c>
      <c r="D9" s="191"/>
      <c r="E9" s="246">
        <v>2791983</v>
      </c>
      <c r="F9" s="252">
        <f>(C9-E9)/E9</f>
        <v>-1.6918082953943488E-2</v>
      </c>
    </row>
    <row r="10" spans="1:10" ht="20.25" customHeight="1" thickBot="1">
      <c r="A10" s="1"/>
      <c r="B10" s="4" t="s">
        <v>64</v>
      </c>
      <c r="C10" s="42">
        <v>796219</v>
      </c>
      <c r="D10" s="192"/>
      <c r="E10" s="43">
        <v>762892</v>
      </c>
      <c r="F10" s="253">
        <f t="shared" si="0"/>
        <v>4.3685082554280288E-2</v>
      </c>
    </row>
    <row r="11" spans="1:10" ht="30" customHeight="1" thickBot="1">
      <c r="A11" s="1"/>
      <c r="B11" s="6" t="s">
        <v>137</v>
      </c>
      <c r="C11" s="236">
        <v>8.6999999999999994E-2</v>
      </c>
      <c r="D11" s="237"/>
      <c r="E11" s="234">
        <v>0.09</v>
      </c>
      <c r="F11" s="255" t="s">
        <v>165</v>
      </c>
    </row>
    <row r="12" spans="1:10" ht="20.25" customHeight="1">
      <c r="A12" s="1"/>
      <c r="B12" s="2" t="s">
        <v>63</v>
      </c>
      <c r="C12" s="238">
        <v>9.0999999999999998E-2</v>
      </c>
      <c r="D12" s="239"/>
      <c r="E12" s="248">
        <v>9.5000000000000001E-2</v>
      </c>
      <c r="F12" s="256" t="s">
        <v>166</v>
      </c>
    </row>
    <row r="13" spans="1:10" ht="20.25" customHeight="1" thickBot="1">
      <c r="A13" s="1"/>
      <c r="B13" s="4" t="s">
        <v>64</v>
      </c>
      <c r="C13" s="240">
        <v>7.2999999999999995E-2</v>
      </c>
      <c r="D13" s="241"/>
      <c r="E13" s="235">
        <v>7.3999999999999996E-2</v>
      </c>
      <c r="F13" s="257" t="s">
        <v>167</v>
      </c>
    </row>
    <row r="14" spans="1:10" ht="37.5" customHeight="1" thickBot="1">
      <c r="A14" s="1"/>
      <c r="B14" s="5" t="s">
        <v>163</v>
      </c>
      <c r="C14" s="197">
        <v>40.299999999999997</v>
      </c>
      <c r="D14" s="198"/>
      <c r="E14" s="249">
        <v>38.5</v>
      </c>
      <c r="F14" s="243">
        <f t="shared" si="0"/>
        <v>4.6753246753246679E-2</v>
      </c>
    </row>
    <row r="15" spans="1:10" ht="20.25" customHeight="1">
      <c r="A15" s="1"/>
      <c r="B15" s="2" t="s">
        <v>65</v>
      </c>
      <c r="C15" s="250">
        <v>48.2</v>
      </c>
      <c r="D15" s="199"/>
      <c r="E15" s="251">
        <v>45.4</v>
      </c>
      <c r="F15" s="252">
        <f t="shared" si="0"/>
        <v>6.1674008810572785E-2</v>
      </c>
    </row>
    <row r="16" spans="1:10" ht="20.25" customHeight="1" thickBot="1">
      <c r="A16" s="1"/>
      <c r="B16" s="4" t="s">
        <v>66</v>
      </c>
      <c r="C16" s="7">
        <v>13.2</v>
      </c>
      <c r="D16" s="194"/>
      <c r="E16" s="8">
        <v>13.5</v>
      </c>
      <c r="F16" s="253">
        <f t="shared" si="0"/>
        <v>-2.2222222222222275E-2</v>
      </c>
    </row>
    <row r="17" spans="1:11" ht="30" customHeight="1" thickBot="1">
      <c r="A17" s="1"/>
      <c r="B17" s="6" t="s">
        <v>82</v>
      </c>
      <c r="C17" s="45">
        <v>140227</v>
      </c>
      <c r="D17" s="200" t="s">
        <v>162</v>
      </c>
      <c r="E17" s="46">
        <v>143651</v>
      </c>
      <c r="F17" s="254">
        <f t="shared" si="0"/>
        <v>-2.3835545871591566E-2</v>
      </c>
      <c r="I17" s="13"/>
      <c r="J17" s="11"/>
      <c r="K17" s="12"/>
    </row>
    <row r="18" spans="1:11" ht="30" customHeight="1" thickBot="1">
      <c r="A18" s="1"/>
      <c r="B18" s="6" t="s">
        <v>83</v>
      </c>
      <c r="C18" s="45">
        <v>173187</v>
      </c>
      <c r="D18" s="195"/>
      <c r="E18" s="46">
        <v>88674</v>
      </c>
      <c r="F18" s="254">
        <f t="shared" si="0"/>
        <v>0.95307530956086339</v>
      </c>
      <c r="I18" s="13"/>
      <c r="J18" s="11"/>
      <c r="K18" s="12"/>
    </row>
    <row r="19" spans="1:11" ht="15" customHeight="1">
      <c r="A19" s="1"/>
      <c r="B19" s="1"/>
      <c r="C19" s="1"/>
      <c r="D19" s="1"/>
      <c r="E19" s="188"/>
      <c r="F19" s="188"/>
      <c r="J19" s="11"/>
      <c r="K19" s="12"/>
    </row>
    <row r="20" spans="1:11" ht="30" customHeight="1">
      <c r="A20" s="1"/>
      <c r="B20" s="298" t="s">
        <v>81</v>
      </c>
      <c r="C20" s="298"/>
      <c r="D20" s="298"/>
      <c r="E20" s="298"/>
      <c r="F20" s="298"/>
    </row>
    <row r="21" spans="1:11" ht="51.75" customHeight="1">
      <c r="A21" s="1"/>
      <c r="B21" s="301" t="s">
        <v>138</v>
      </c>
      <c r="C21" s="301"/>
      <c r="D21" s="301"/>
      <c r="E21" s="301"/>
      <c r="F21" s="301"/>
    </row>
    <row r="22" spans="1:11" ht="40.5" customHeight="1">
      <c r="A22" s="1"/>
      <c r="B22" s="301" t="s">
        <v>139</v>
      </c>
      <c r="C22" s="301"/>
      <c r="D22" s="301"/>
      <c r="E22" s="301"/>
      <c r="F22" s="301"/>
    </row>
    <row r="23" spans="1:11" ht="32.25" customHeight="1">
      <c r="B23" s="297" t="s">
        <v>164</v>
      </c>
      <c r="C23" s="297"/>
      <c r="D23" s="297"/>
      <c r="E23" s="297"/>
      <c r="F23" s="297"/>
    </row>
    <row r="35" spans="5:5">
      <c r="E35" s="280"/>
    </row>
  </sheetData>
  <mergeCells count="6">
    <mergeCell ref="B23:F23"/>
    <mergeCell ref="C2:F2"/>
    <mergeCell ref="B20:F20"/>
    <mergeCell ref="B2:B3"/>
    <mergeCell ref="B21:F21"/>
    <mergeCell ref="B22:F22"/>
  </mergeCells>
  <pageMargins left="0.7" right="0.7" top="0.75" bottom="0.75" header="0.3" footer="0.3"/>
  <pageSetup paperSize="9" scale="61" orientation="portrait" horizontalDpi="4294967294" r:id="rId1"/>
  <colBreaks count="1" manualBreakCount="1">
    <brk id="6" max="1048575" man="1"/>
  </colBreaks>
  <ignoredErrors>
    <ignoredError sqref="D1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B1:I61"/>
  <sheetViews>
    <sheetView showGridLines="0" zoomScaleNormal="100" zoomScaleSheetLayoutView="80" workbookViewId="0">
      <pane ySplit="3" topLeftCell="A4" activePane="bottomLeft" state="frozen"/>
      <selection pane="bottomLeft" activeCell="A4" sqref="A4:XFD4"/>
    </sheetView>
  </sheetViews>
  <sheetFormatPr defaultRowHeight="14.25"/>
  <cols>
    <col min="1" max="1" width="1.625" customWidth="1"/>
    <col min="2" max="2" width="30.75" customWidth="1"/>
    <col min="3" max="5" width="12.625" customWidth="1"/>
    <col min="8" max="8" width="9" customWidth="1"/>
    <col min="9" max="9" width="24.625" customWidth="1"/>
  </cols>
  <sheetData>
    <row r="1" spans="2:5" ht="50.25" customHeight="1" thickBot="1">
      <c r="B1" s="57" t="s">
        <v>110</v>
      </c>
    </row>
    <row r="2" spans="2:5" ht="20.25" customHeight="1" thickBot="1">
      <c r="B2" s="302" t="s">
        <v>86</v>
      </c>
      <c r="C2" s="291" t="s">
        <v>159</v>
      </c>
      <c r="D2" s="292"/>
      <c r="E2" s="293"/>
    </row>
    <row r="3" spans="2:5" ht="20.25" customHeight="1" thickBot="1">
      <c r="B3" s="303"/>
      <c r="C3" s="22">
        <v>2013</v>
      </c>
      <c r="D3" s="9">
        <v>2012</v>
      </c>
      <c r="E3" s="19" t="s">
        <v>67</v>
      </c>
    </row>
    <row r="4" spans="2:5" ht="25.5" customHeight="1">
      <c r="B4" s="14" t="s">
        <v>84</v>
      </c>
      <c r="C4" s="281">
        <v>0.20200000000000001</v>
      </c>
      <c r="D4" s="282">
        <v>0.21079999999999999</v>
      </c>
      <c r="E4" s="283">
        <v>-4.1700000000000001E-2</v>
      </c>
    </row>
    <row r="5" spans="2:5" ht="25.5" customHeight="1">
      <c r="B5" s="15" t="s">
        <v>85</v>
      </c>
      <c r="C5" s="284">
        <v>0.14560000000000001</v>
      </c>
      <c r="D5" s="285">
        <v>0.16669999999999999</v>
      </c>
      <c r="E5" s="286">
        <v>-0.12659999999999999</v>
      </c>
    </row>
    <row r="6" spans="2:5" ht="25.5" customHeight="1">
      <c r="B6" s="15" t="s">
        <v>68</v>
      </c>
      <c r="C6" s="287">
        <v>5.6399999999999999E-2</v>
      </c>
      <c r="D6" s="288">
        <v>4.3999999999999997E-2</v>
      </c>
      <c r="E6" s="289">
        <v>0.28179999999999999</v>
      </c>
    </row>
    <row r="7" spans="2:5" ht="18" customHeight="1">
      <c r="B7" s="258" t="s">
        <v>69</v>
      </c>
      <c r="C7" s="259">
        <v>1.84E-2</v>
      </c>
      <c r="D7" s="260">
        <v>1.34E-2</v>
      </c>
      <c r="E7" s="261">
        <v>0.37309999999999999</v>
      </c>
    </row>
    <row r="8" spans="2:5" ht="18" customHeight="1">
      <c r="B8" s="258" t="s">
        <v>70</v>
      </c>
      <c r="C8" s="259">
        <v>7.7999999999999996E-3</v>
      </c>
      <c r="D8" s="260">
        <v>7.0000000000000001E-3</v>
      </c>
      <c r="E8" s="261">
        <v>0.1143</v>
      </c>
    </row>
    <row r="9" spans="2:5" ht="18" customHeight="1">
      <c r="B9" s="258" t="s">
        <v>71</v>
      </c>
      <c r="C9" s="259">
        <v>6.3E-3</v>
      </c>
      <c r="D9" s="260">
        <v>6.1999999999999998E-3</v>
      </c>
      <c r="E9" s="261">
        <v>1.61E-2</v>
      </c>
    </row>
    <row r="10" spans="2:5" ht="18" customHeight="1">
      <c r="B10" s="258" t="s">
        <v>76</v>
      </c>
      <c r="C10" s="259">
        <v>1.5E-3</v>
      </c>
      <c r="D10" s="260">
        <v>1.4E-3</v>
      </c>
      <c r="E10" s="261">
        <v>7.1400000000000005E-2</v>
      </c>
    </row>
    <row r="11" spans="2:5" ht="18" customHeight="1">
      <c r="B11" s="258" t="s">
        <v>168</v>
      </c>
      <c r="C11" s="259">
        <v>2.5000000000000001E-3</v>
      </c>
      <c r="D11" s="260" t="s">
        <v>202</v>
      </c>
      <c r="E11" s="261" t="s">
        <v>140</v>
      </c>
    </row>
    <row r="12" spans="2:5" ht="18" customHeight="1">
      <c r="B12" s="258" t="s">
        <v>72</v>
      </c>
      <c r="C12" s="259">
        <v>4.1000000000000003E-3</v>
      </c>
      <c r="D12" s="260">
        <v>3.8E-3</v>
      </c>
      <c r="E12" s="261">
        <v>7.8899999999999998E-2</v>
      </c>
    </row>
    <row r="13" spans="2:5" ht="18" customHeight="1">
      <c r="B13" s="258" t="s">
        <v>145</v>
      </c>
      <c r="C13" s="259">
        <v>3.3999999999999998E-3</v>
      </c>
      <c r="D13" s="260">
        <v>3.8E-3</v>
      </c>
      <c r="E13" s="261">
        <v>-0.1053</v>
      </c>
    </row>
    <row r="14" spans="2:5" ht="18" customHeight="1">
      <c r="B14" s="258" t="s">
        <v>74</v>
      </c>
      <c r="C14" s="259">
        <v>4.0000000000000001E-3</v>
      </c>
      <c r="D14" s="260">
        <v>3.3999999999999998E-3</v>
      </c>
      <c r="E14" s="261">
        <v>0.17649999999999999</v>
      </c>
    </row>
    <row r="15" spans="2:5" ht="18" customHeight="1">
      <c r="B15" s="258" t="s">
        <v>75</v>
      </c>
      <c r="C15" s="259">
        <v>5.1000000000000004E-3</v>
      </c>
      <c r="D15" s="260">
        <v>3.2000000000000002E-3</v>
      </c>
      <c r="E15" s="261">
        <v>0.59379999999999999</v>
      </c>
    </row>
    <row r="16" spans="2:5" ht="18" customHeight="1">
      <c r="B16" s="258" t="s">
        <v>169</v>
      </c>
      <c r="C16" s="259">
        <v>1E-3</v>
      </c>
      <c r="D16" s="260">
        <v>1.2999999999999999E-3</v>
      </c>
      <c r="E16" s="261">
        <v>-0.23080000000000001</v>
      </c>
    </row>
    <row r="17" spans="2:5" ht="18" customHeight="1">
      <c r="B17" s="258" t="s">
        <v>170</v>
      </c>
      <c r="C17" s="259">
        <v>5.0000000000000001E-4</v>
      </c>
      <c r="D17" s="260">
        <v>2.9999999999999997E-4</v>
      </c>
      <c r="E17" s="261">
        <v>0.66669999999999996</v>
      </c>
    </row>
    <row r="18" spans="2:5" ht="18" customHeight="1">
      <c r="B18" s="258" t="s">
        <v>171</v>
      </c>
      <c r="C18" s="259" t="s">
        <v>202</v>
      </c>
      <c r="D18" s="260">
        <v>1E-4</v>
      </c>
      <c r="E18" s="261">
        <v>-1</v>
      </c>
    </row>
    <row r="19" spans="2:5" ht="18" customHeight="1">
      <c r="B19" s="258" t="s">
        <v>172</v>
      </c>
      <c r="C19" s="259">
        <v>1E-3</v>
      </c>
      <c r="D19" s="260" t="s">
        <v>203</v>
      </c>
      <c r="E19" s="261" t="s">
        <v>140</v>
      </c>
    </row>
    <row r="20" spans="2:5" ht="18" customHeight="1">
      <c r="B20" s="258" t="s">
        <v>173</v>
      </c>
      <c r="C20" s="259">
        <v>4.0000000000000002E-4</v>
      </c>
      <c r="D20" s="260" t="s">
        <v>203</v>
      </c>
      <c r="E20" s="261" t="s">
        <v>140</v>
      </c>
    </row>
    <row r="21" spans="2:5" ht="18" customHeight="1">
      <c r="B21" s="258" t="s">
        <v>174</v>
      </c>
      <c r="C21" s="259">
        <v>1.6999999999999999E-3</v>
      </c>
      <c r="D21" s="260" t="s">
        <v>203</v>
      </c>
      <c r="E21" s="261" t="s">
        <v>140</v>
      </c>
    </row>
    <row r="22" spans="2:5" ht="18" thickBot="1">
      <c r="B22" s="262" t="s">
        <v>175</v>
      </c>
      <c r="C22" s="263">
        <v>2.0000000000000001E-4</v>
      </c>
      <c r="D22" s="264" t="s">
        <v>203</v>
      </c>
      <c r="E22" s="265" t="s">
        <v>140</v>
      </c>
    </row>
    <row r="23" spans="2:5" ht="30" customHeight="1" thickBot="1">
      <c r="B23" s="16" t="s">
        <v>176</v>
      </c>
      <c r="C23" s="290">
        <v>0.23599999999999999</v>
      </c>
      <c r="D23" s="242">
        <v>0.24299999999999999</v>
      </c>
      <c r="E23" s="243">
        <v>-3.1E-2</v>
      </c>
    </row>
    <row r="24" spans="2:5" ht="10.5" customHeight="1"/>
    <row r="25" spans="2:5">
      <c r="B25" s="266" t="s">
        <v>177</v>
      </c>
    </row>
    <row r="26" spans="2:5">
      <c r="B26" s="266" t="s">
        <v>178</v>
      </c>
    </row>
    <row r="27" spans="2:5" ht="14.25" customHeight="1">
      <c r="B27" s="266" t="s">
        <v>179</v>
      </c>
    </row>
    <row r="28" spans="2:5" ht="14.25" customHeight="1">
      <c r="B28" s="266" t="s">
        <v>180</v>
      </c>
    </row>
    <row r="29" spans="2:5" ht="14.25" customHeight="1">
      <c r="B29" s="266" t="s">
        <v>181</v>
      </c>
    </row>
    <row r="30" spans="2:5" ht="14.25" customHeight="1">
      <c r="B30" s="266" t="s">
        <v>182</v>
      </c>
    </row>
    <row r="31" spans="2:5" ht="14.25" customHeight="1">
      <c r="B31" s="266" t="s">
        <v>183</v>
      </c>
    </row>
    <row r="32" spans="2:5" ht="15" thickBot="1"/>
    <row r="33" spans="2:9" ht="20.25" customHeight="1" thickBot="1">
      <c r="B33" s="304" t="s">
        <v>77</v>
      </c>
      <c r="C33" s="291" t="s">
        <v>159</v>
      </c>
      <c r="D33" s="292"/>
      <c r="E33" s="293"/>
    </row>
    <row r="34" spans="2:9" ht="20.25" customHeight="1" thickBot="1">
      <c r="B34" s="305"/>
      <c r="C34" s="23">
        <v>2013</v>
      </c>
      <c r="D34" s="20">
        <v>2012</v>
      </c>
      <c r="E34" s="279" t="s">
        <v>200</v>
      </c>
      <c r="I34" s="201"/>
    </row>
    <row r="35" spans="2:9" ht="18" customHeight="1">
      <c r="B35" s="268" t="s">
        <v>78</v>
      </c>
      <c r="C35" s="269">
        <v>98.8</v>
      </c>
      <c r="D35" s="270">
        <v>98.4</v>
      </c>
      <c r="E35" s="271">
        <v>4.0000000000000001E-3</v>
      </c>
      <c r="I35" s="202"/>
    </row>
    <row r="36" spans="2:9" ht="18" customHeight="1">
      <c r="B36" s="272" t="s">
        <v>69</v>
      </c>
      <c r="C36" s="273">
        <v>62.5</v>
      </c>
      <c r="D36" s="274">
        <v>57.6</v>
      </c>
      <c r="E36" s="252">
        <v>8.5000000000000006E-2</v>
      </c>
      <c r="I36" s="202"/>
    </row>
    <row r="37" spans="2:9" ht="18" customHeight="1">
      <c r="B37" s="272" t="s">
        <v>191</v>
      </c>
      <c r="C37" s="273">
        <v>54</v>
      </c>
      <c r="D37" s="274">
        <v>51.8</v>
      </c>
      <c r="E37" s="252">
        <v>4.2000000000000003E-2</v>
      </c>
      <c r="I37" s="202"/>
    </row>
    <row r="38" spans="2:9" ht="18" customHeight="1">
      <c r="B38" s="272" t="s">
        <v>70</v>
      </c>
      <c r="C38" s="273">
        <v>53.4</v>
      </c>
      <c r="D38" s="274">
        <v>49.1</v>
      </c>
      <c r="E38" s="252">
        <v>8.7999999999999995E-2</v>
      </c>
      <c r="I38" s="202"/>
    </row>
    <row r="39" spans="2:9" ht="18" customHeight="1">
      <c r="B39" s="272" t="s">
        <v>74</v>
      </c>
      <c r="C39" s="273">
        <v>52.2</v>
      </c>
      <c r="D39" s="274">
        <v>48.3</v>
      </c>
      <c r="E39" s="252">
        <v>8.1000000000000003E-2</v>
      </c>
      <c r="I39" s="202"/>
    </row>
    <row r="40" spans="2:9" ht="18" customHeight="1">
      <c r="B40" s="272" t="s">
        <v>71</v>
      </c>
      <c r="C40" s="273">
        <v>48.4</v>
      </c>
      <c r="D40" s="274">
        <v>43.5</v>
      </c>
      <c r="E40" s="252">
        <v>0.113</v>
      </c>
      <c r="I40" s="202"/>
    </row>
    <row r="41" spans="2:9" ht="18" customHeight="1">
      <c r="B41" s="272" t="s">
        <v>75</v>
      </c>
      <c r="C41" s="273">
        <v>41.1</v>
      </c>
      <c r="D41" s="274">
        <v>38.799999999999997</v>
      </c>
      <c r="E41" s="252">
        <v>5.8999999999999997E-2</v>
      </c>
      <c r="I41" s="202"/>
    </row>
    <row r="42" spans="2:9" ht="18" customHeight="1">
      <c r="B42" s="272" t="s">
        <v>73</v>
      </c>
      <c r="C42" s="273">
        <v>38.200000000000003</v>
      </c>
      <c r="D42" s="274">
        <v>37.200000000000003</v>
      </c>
      <c r="E42" s="252">
        <v>2.7E-2</v>
      </c>
      <c r="I42" s="202"/>
    </row>
    <row r="43" spans="2:9" ht="18" customHeight="1">
      <c r="B43" s="272" t="s">
        <v>72</v>
      </c>
      <c r="C43" s="273">
        <v>45.4</v>
      </c>
      <c r="D43" s="274">
        <v>36.1</v>
      </c>
      <c r="E43" s="252">
        <v>0.25800000000000001</v>
      </c>
      <c r="I43" s="202"/>
    </row>
    <row r="44" spans="2:9" ht="18" customHeight="1">
      <c r="B44" s="272" t="s">
        <v>192</v>
      </c>
      <c r="C44" s="273">
        <v>67.3</v>
      </c>
      <c r="D44" s="274">
        <v>32.5</v>
      </c>
      <c r="E44" s="252">
        <v>1.071</v>
      </c>
      <c r="I44" s="202"/>
    </row>
    <row r="45" spans="2:9" ht="18" customHeight="1">
      <c r="B45" s="272" t="s">
        <v>193</v>
      </c>
      <c r="C45" s="273">
        <v>32.799999999999997</v>
      </c>
      <c r="D45" s="274">
        <v>31</v>
      </c>
      <c r="E45" s="252">
        <v>5.8000000000000003E-2</v>
      </c>
      <c r="I45" s="202"/>
    </row>
    <row r="46" spans="2:9" ht="18" customHeight="1">
      <c r="B46" s="272" t="s">
        <v>169</v>
      </c>
      <c r="C46" s="273">
        <v>33.700000000000003</v>
      </c>
      <c r="D46" s="274">
        <v>28.6</v>
      </c>
      <c r="E46" s="252">
        <v>0.17799999999999999</v>
      </c>
      <c r="I46" s="202"/>
    </row>
    <row r="47" spans="2:9" ht="18" customHeight="1">
      <c r="B47" s="272" t="s">
        <v>194</v>
      </c>
      <c r="C47" s="259" t="s">
        <v>202</v>
      </c>
      <c r="D47" s="274">
        <v>15.9</v>
      </c>
      <c r="E47" s="252">
        <v>-1</v>
      </c>
      <c r="I47" s="202"/>
    </row>
    <row r="48" spans="2:9" ht="18" customHeight="1">
      <c r="B48" s="272" t="s">
        <v>195</v>
      </c>
      <c r="C48" s="259" t="s">
        <v>202</v>
      </c>
      <c r="D48" s="274">
        <v>5.8</v>
      </c>
      <c r="E48" s="252">
        <v>-1</v>
      </c>
      <c r="I48" s="202"/>
    </row>
    <row r="49" spans="2:9" ht="18" customHeight="1">
      <c r="B49" s="272" t="s">
        <v>196</v>
      </c>
      <c r="C49" s="273">
        <v>20</v>
      </c>
      <c r="D49" s="274" t="s">
        <v>202</v>
      </c>
      <c r="E49" s="252" t="s">
        <v>140</v>
      </c>
      <c r="I49" s="202"/>
    </row>
    <row r="50" spans="2:9" ht="18" customHeight="1">
      <c r="B50" s="272" t="s">
        <v>197</v>
      </c>
      <c r="C50" s="273">
        <v>19.5</v>
      </c>
      <c r="D50" s="274">
        <v>7.8</v>
      </c>
      <c r="E50" s="252">
        <v>1.5</v>
      </c>
      <c r="I50" s="202"/>
    </row>
    <row r="51" spans="2:9" ht="18" customHeight="1">
      <c r="B51" s="272" t="s">
        <v>198</v>
      </c>
      <c r="C51" s="273">
        <v>28</v>
      </c>
      <c r="D51" s="274">
        <v>14.4</v>
      </c>
      <c r="E51" s="252">
        <v>0.94399999999999995</v>
      </c>
      <c r="I51" s="202"/>
    </row>
    <row r="52" spans="2:9" ht="16.5" thickBot="1">
      <c r="B52" s="275" t="s">
        <v>199</v>
      </c>
      <c r="C52" s="276">
        <v>15.8</v>
      </c>
      <c r="D52" s="277" t="s">
        <v>203</v>
      </c>
      <c r="E52" s="253" t="s">
        <v>140</v>
      </c>
      <c r="I52" s="202"/>
    </row>
    <row r="53" spans="2:9" ht="10.5" customHeight="1">
      <c r="I53" s="203"/>
    </row>
    <row r="54" spans="2:9" ht="25.5" customHeight="1">
      <c r="B54" s="298" t="s">
        <v>146</v>
      </c>
      <c r="C54" s="298"/>
      <c r="D54" s="298"/>
      <c r="E54" s="298"/>
      <c r="F54" s="298"/>
      <c r="I54" s="203"/>
    </row>
    <row r="55" spans="2:9">
      <c r="B55" s="266" t="s">
        <v>184</v>
      </c>
      <c r="C55" s="267"/>
      <c r="D55" s="267"/>
      <c r="E55" s="267"/>
    </row>
    <row r="56" spans="2:9">
      <c r="B56" s="266" t="s">
        <v>185</v>
      </c>
      <c r="C56" s="267"/>
      <c r="D56" s="267"/>
      <c r="E56" s="267"/>
    </row>
    <row r="57" spans="2:9">
      <c r="B57" s="266" t="s">
        <v>186</v>
      </c>
      <c r="C57" s="267"/>
      <c r="D57" s="267"/>
      <c r="E57" s="267"/>
    </row>
    <row r="58" spans="2:9" ht="15.75" customHeight="1">
      <c r="B58" s="306" t="s">
        <v>187</v>
      </c>
      <c r="C58" s="306"/>
      <c r="D58" s="306"/>
      <c r="E58" s="306"/>
      <c r="F58" s="306"/>
    </row>
    <row r="59" spans="2:9">
      <c r="B59" s="266" t="s">
        <v>188</v>
      </c>
      <c r="C59" s="267"/>
      <c r="D59" s="267"/>
      <c r="E59" s="267"/>
    </row>
    <row r="60" spans="2:9" ht="24.75" customHeight="1">
      <c r="B60" s="298" t="s">
        <v>189</v>
      </c>
      <c r="C60" s="298"/>
      <c r="D60" s="298"/>
      <c r="E60" s="298"/>
      <c r="F60" s="298"/>
    </row>
    <row r="61" spans="2:9" ht="39.75" customHeight="1">
      <c r="B61" s="298" t="s">
        <v>190</v>
      </c>
      <c r="C61" s="298"/>
      <c r="D61" s="298"/>
      <c r="E61" s="298"/>
      <c r="F61" s="298"/>
    </row>
  </sheetData>
  <mergeCells count="8">
    <mergeCell ref="B61:F61"/>
    <mergeCell ref="C2:E2"/>
    <mergeCell ref="C33:E33"/>
    <mergeCell ref="B2:B3"/>
    <mergeCell ref="B33:B34"/>
    <mergeCell ref="B54:F54"/>
    <mergeCell ref="B58:F58"/>
    <mergeCell ref="B60:F60"/>
  </mergeCells>
  <pageMargins left="0.7" right="0.7" top="0.75" bottom="0.75" header="0.3" footer="0.3"/>
  <pageSetup paperSize="9" scale="67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1</vt:i4>
      </vt:variant>
    </vt:vector>
  </HeadingPairs>
  <TitlesOfParts>
    <vt:vector size="7" baseType="lpstr">
      <vt:lpstr>Skonsolidowany RZiS</vt:lpstr>
      <vt:lpstr>Segmenty</vt:lpstr>
      <vt:lpstr>Skonsolidowany bilans</vt:lpstr>
      <vt:lpstr>Skonsolidowany CF</vt:lpstr>
      <vt:lpstr>KPI - segment retail</vt:lpstr>
      <vt:lpstr>KPI - segment TV</vt:lpstr>
      <vt:lpstr>'KPI - segment retail'!Obszar_wydruku</vt:lpstr>
    </vt:vector>
  </TitlesOfParts>
  <Company>Your Company Name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egieniusz</cp:lastModifiedBy>
  <cp:lastPrinted>2013-05-10T15:14:34Z</cp:lastPrinted>
  <dcterms:created xsi:type="dcterms:W3CDTF">2008-08-25T12:12:22Z</dcterms:created>
  <dcterms:modified xsi:type="dcterms:W3CDTF">2013-05-14T15:00:27Z</dcterms:modified>
</cp:coreProperties>
</file>