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30" yWindow="-75" windowWidth="12045" windowHeight="9915" tabRatio="609"/>
  </bookViews>
  <sheets>
    <sheet name="Skonsolidowany RZiS" sheetId="15" r:id="rId1"/>
    <sheet name="Segmenty" sheetId="17" r:id="rId2"/>
    <sheet name="Skonsolidowany bilans" sheetId="13" r:id="rId3"/>
    <sheet name="Skonsolidowany CF" sheetId="12" r:id="rId4"/>
    <sheet name="KPI - segment retail" sheetId="9" r:id="rId5"/>
    <sheet name="KPI - segment TV" sheetId="10" r:id="rId6"/>
  </sheets>
  <definedNames>
    <definedName name="_xlnm.Print_Area" localSheetId="4">'KPI - segment retail'!$A$1:$L$24</definedName>
  </definedNames>
  <calcPr calcId="125725"/>
</workbook>
</file>

<file path=xl/calcChain.xml><?xml version="1.0" encoding="utf-8"?>
<calcChain xmlns="http://schemas.openxmlformats.org/spreadsheetml/2006/main">
  <c r="M11" i="17"/>
  <c r="G17" i="9"/>
  <c r="L17"/>
  <c r="L7"/>
  <c r="G7"/>
  <c r="E36" i="12"/>
  <c r="E39"/>
  <c r="E31"/>
  <c r="E32"/>
  <c r="H12" i="15"/>
  <c r="E12"/>
  <c r="E27" i="12" l="1"/>
  <c r="O11" i="17"/>
  <c r="N11"/>
  <c r="J11"/>
  <c r="G11"/>
  <c r="P11" l="1"/>
  <c r="G15" i="9"/>
  <c r="E11" i="13"/>
  <c r="E12"/>
  <c r="E13"/>
  <c r="E5"/>
  <c r="E6"/>
  <c r="E7"/>
  <c r="E8"/>
  <c r="E9"/>
  <c r="E10"/>
  <c r="E4"/>
  <c r="D14"/>
  <c r="C14"/>
  <c r="M10" i="17"/>
  <c r="J10"/>
  <c r="G10"/>
  <c r="O10"/>
  <c r="J12"/>
  <c r="G12"/>
  <c r="N10"/>
  <c r="O6"/>
  <c r="O7"/>
  <c r="O8"/>
  <c r="O9"/>
  <c r="O12"/>
  <c r="O5"/>
  <c r="N6"/>
  <c r="N7"/>
  <c r="N8"/>
  <c r="N9"/>
  <c r="N5"/>
  <c r="M6"/>
  <c r="M7"/>
  <c r="M8"/>
  <c r="M9"/>
  <c r="M12"/>
  <c r="M5"/>
  <c r="J6"/>
  <c r="J7"/>
  <c r="J8"/>
  <c r="J9"/>
  <c r="J5"/>
  <c r="G5"/>
  <c r="G6"/>
  <c r="G7"/>
  <c r="G8"/>
  <c r="G9"/>
  <c r="P10" l="1"/>
  <c r="N12"/>
  <c r="P12" s="1"/>
  <c r="P9"/>
  <c r="P5"/>
  <c r="P6"/>
  <c r="P8"/>
  <c r="P7"/>
  <c r="G10" i="15" l="1"/>
  <c r="F10"/>
  <c r="D10"/>
  <c r="C10"/>
  <c r="G4"/>
  <c r="F4"/>
  <c r="D4"/>
  <c r="C4"/>
  <c r="H31"/>
  <c r="H30"/>
  <c r="H28"/>
  <c r="H26"/>
  <c r="H25"/>
  <c r="H24"/>
  <c r="H22"/>
  <c r="H21"/>
  <c r="H19"/>
  <c r="H20"/>
  <c r="H18"/>
  <c r="H17"/>
  <c r="H16"/>
  <c r="H15"/>
  <c r="H14"/>
  <c r="H13"/>
  <c r="H11"/>
  <c r="H9"/>
  <c r="H8"/>
  <c r="H7"/>
  <c r="H6"/>
  <c r="H5"/>
  <c r="E5"/>
  <c r="E6"/>
  <c r="E7"/>
  <c r="E8"/>
  <c r="E9"/>
  <c r="E11"/>
  <c r="E13"/>
  <c r="E14"/>
  <c r="E15"/>
  <c r="E16"/>
  <c r="E17"/>
  <c r="E18"/>
  <c r="E20"/>
  <c r="E19"/>
  <c r="E21"/>
  <c r="E22"/>
  <c r="E24"/>
  <c r="E25"/>
  <c r="E26"/>
  <c r="E28"/>
  <c r="E30"/>
  <c r="E31"/>
  <c r="D44" i="13"/>
  <c r="C44"/>
  <c r="D36"/>
  <c r="C36"/>
  <c r="D29"/>
  <c r="C29"/>
  <c r="C22"/>
  <c r="D22"/>
  <c r="E38"/>
  <c r="E39"/>
  <c r="E40"/>
  <c r="E41"/>
  <c r="E42"/>
  <c r="E43"/>
  <c r="E37"/>
  <c r="E31"/>
  <c r="E32"/>
  <c r="E33"/>
  <c r="E34"/>
  <c r="E35"/>
  <c r="E30"/>
  <c r="E26"/>
  <c r="E27"/>
  <c r="E28"/>
  <c r="E25"/>
  <c r="E15"/>
  <c r="E16"/>
  <c r="E17"/>
  <c r="E18"/>
  <c r="E19"/>
  <c r="E20"/>
  <c r="E21"/>
  <c r="E33" i="12"/>
  <c r="E43"/>
  <c r="E42"/>
  <c r="E38"/>
  <c r="E37"/>
  <c r="E35"/>
  <c r="E30"/>
  <c r="E29"/>
  <c r="E28"/>
  <c r="E25"/>
  <c r="E24"/>
  <c r="E22"/>
  <c r="E21"/>
  <c r="E20"/>
  <c r="E18"/>
  <c r="E17"/>
  <c r="E16"/>
  <c r="E15"/>
  <c r="E14"/>
  <c r="E13"/>
  <c r="E12"/>
  <c r="E11"/>
  <c r="E10"/>
  <c r="E9"/>
  <c r="E8"/>
  <c r="E7"/>
  <c r="E6"/>
  <c r="E4"/>
  <c r="D40"/>
  <c r="C40"/>
  <c r="D34"/>
  <c r="C34"/>
  <c r="D5"/>
  <c r="C5"/>
  <c r="C23" s="1"/>
  <c r="C26" s="1"/>
  <c r="L18" i="9"/>
  <c r="G18"/>
  <c r="L16"/>
  <c r="G16"/>
  <c r="L15"/>
  <c r="L14"/>
  <c r="G14"/>
  <c r="L10"/>
  <c r="G10"/>
  <c r="L9"/>
  <c r="G9"/>
  <c r="L8"/>
  <c r="G8"/>
  <c r="L6"/>
  <c r="G6"/>
  <c r="L5"/>
  <c r="G5"/>
  <c r="L4"/>
  <c r="G4"/>
  <c r="D23" i="12" l="1"/>
  <c r="C41"/>
  <c r="D23" i="15"/>
  <c r="D33" s="1"/>
  <c r="D34" s="1"/>
  <c r="E36" i="13"/>
  <c r="C45"/>
  <c r="C46" s="1"/>
  <c r="E34" i="12"/>
  <c r="E40"/>
  <c r="E5"/>
  <c r="D46" i="13"/>
  <c r="D45"/>
  <c r="E22"/>
  <c r="C23"/>
  <c r="E14"/>
  <c r="D23"/>
  <c r="H10" i="15"/>
  <c r="F23"/>
  <c r="F33" s="1"/>
  <c r="C23"/>
  <c r="G23"/>
  <c r="G27" s="1"/>
  <c r="G29" s="1"/>
  <c r="E10"/>
  <c r="H4"/>
  <c r="E4"/>
  <c r="E44" i="13"/>
  <c r="E29"/>
  <c r="E23" i="15" l="1"/>
  <c r="D26" i="12"/>
  <c r="E23"/>
  <c r="C44"/>
  <c r="D27" i="15"/>
  <c r="D29" s="1"/>
  <c r="E45" i="13"/>
  <c r="E46"/>
  <c r="E23"/>
  <c r="H23" i="15"/>
  <c r="F34"/>
  <c r="F27"/>
  <c r="F29" s="1"/>
  <c r="H29" s="1"/>
  <c r="G33"/>
  <c r="G34" s="1"/>
  <c r="C27"/>
  <c r="C29" s="1"/>
  <c r="C33"/>
  <c r="C34" s="1"/>
  <c r="D41" i="12" l="1"/>
  <c r="E26"/>
  <c r="E29" i="15"/>
  <c r="H33"/>
  <c r="E33"/>
  <c r="H27"/>
  <c r="E27"/>
  <c r="D44" i="12" l="1"/>
  <c r="E41"/>
  <c r="E44" l="1"/>
</calcChain>
</file>

<file path=xl/sharedStrings.xml><?xml version="1.0" encoding="utf-8"?>
<sst xmlns="http://schemas.openxmlformats.org/spreadsheetml/2006/main" count="311" uniqueCount="214">
  <si>
    <t>EBITDA</t>
  </si>
  <si>
    <t>Koszty licencji programowych</t>
  </si>
  <si>
    <t>Koszty przesyłu sygnału</t>
  </si>
  <si>
    <t>Wynagrodzenia i świadczenia na rzecz pracowników</t>
  </si>
  <si>
    <t>Zysk/(strata) z działalności operacyjnej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</si>
  <si>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</si>
  <si>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</si>
  <si>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</si>
  <si>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</si>
  <si>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</si>
  <si>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</si>
  <si>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</si>
  <si>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</si>
  <si>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</si>
  <si>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</si>
  <si>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</si>
  <si>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</si>
  <si>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Aktywa razem</t>
  </si>
  <si>
    <t>PASYWA</t>
  </si>
  <si>
    <t>Kapitał zakładowy</t>
  </si>
  <si>
    <t>Kapitał własny razem</t>
  </si>
  <si>
    <t>Zobowiązania z tytułu kredytów i pożyczek</t>
  </si>
  <si>
    <t>Zobowiązania z tytułu leasingu finansowego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</si>
  <si>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</si>
  <si>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</si>
  <si>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</si>
  <si>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</si>
  <si>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</si>
  <si>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</si>
  <si>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Korekty:</t>
  </si>
  <si>
    <t xml:space="preserve">Odsetki </t>
  </si>
  <si>
    <t>Zmiana stanu zapasów</t>
  </si>
  <si>
    <t>Zmiana stanu należności i innych aktywów</t>
  </si>
  <si>
    <t>Inne korekty</t>
  </si>
  <si>
    <t>Podatek dochodowy zapłacony</t>
  </si>
  <si>
    <t>Odsetki otrzymane dotyczące działalności operacyjnej</t>
  </si>
  <si>
    <t>Nabycie wartości niematerialnych</t>
  </si>
  <si>
    <t>Nabycie rzeczowych aktywów trwałych</t>
  </si>
  <si>
    <t>Spłata zobowiązań z tytułu leasingu finansowego</t>
  </si>
  <si>
    <t>Inne wydatki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</si>
  <si>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</si>
  <si>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</si>
  <si>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</si>
  <si>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Środki pieniężne i ich ekwiwalenty na koniec okresu</t>
  </si>
  <si>
    <t>Spłata otrzymanych kredytów i pożyczek</t>
  </si>
  <si>
    <t>Kaucje otrzymane za wydany sprzęt</t>
  </si>
  <si>
    <t>Udzielone pożyczki</t>
  </si>
  <si>
    <t>Wpływy ze zbycia niefinansowych aktywów trwałych</t>
  </si>
  <si>
    <t>Spłata udzielonych pożyczek</t>
  </si>
  <si>
    <t>Przychody od klientów indywidualnych</t>
  </si>
  <si>
    <t>Zysk z działalności operacyjnej</t>
  </si>
  <si>
    <t>Amortyzacja licencji filmowych</t>
  </si>
  <si>
    <t>Amortyzacja i utrata wartości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</si>
  <si>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</si>
  <si>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</si>
  <si>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</si>
  <si>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</si>
  <si>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</si>
  <si>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Kompensata należności z tytułu podatku dochodowego z zobowiązaniami z tytułu VAT</t>
  </si>
  <si>
    <t>Marki</t>
  </si>
  <si>
    <t>Długoterminowe aktywa programowe</t>
  </si>
  <si>
    <t>Krótkoterminowe aktywa programowe</t>
  </si>
  <si>
    <t xml:space="preserve">Inne wartości niematerialne </t>
  </si>
  <si>
    <t>Koszty zrealizowanego ruchu i opłat międzyoperatorskich</t>
  </si>
  <si>
    <t>Liczba abonentów na koniec okresu, z czego:</t>
  </si>
  <si>
    <t>Pakiet Familijny</t>
  </si>
  <si>
    <t>Pakiet Mini</t>
  </si>
  <si>
    <t>Pakiet Familijny (PLN)</t>
  </si>
  <si>
    <t>Pakiet Mini (PLN)</t>
  </si>
  <si>
    <t>Zmiana / %</t>
  </si>
  <si>
    <t xml:space="preserve">    Kanały tematyczne</t>
  </si>
  <si>
    <t>Polsat2</t>
  </si>
  <si>
    <t>Polsat News</t>
  </si>
  <si>
    <t>Polsat Sport</t>
  </si>
  <si>
    <t>Polsat Film</t>
  </si>
  <si>
    <t>Polsat JimJam</t>
  </si>
  <si>
    <t>Polsat Cafe</t>
  </si>
  <si>
    <t>Polsat Play</t>
  </si>
  <si>
    <t>Polsat Sport Extra</t>
  </si>
  <si>
    <r>
      <t>Kanały Polsatu; zasięg techniczny</t>
    </r>
    <r>
      <rPr>
        <b/>
        <vertAlign val="superscript"/>
        <sz val="10"/>
        <color theme="1"/>
        <rFont val="Arial Narrow"/>
        <family val="2"/>
        <charset val="238"/>
      </rPr>
      <t>1</t>
    </r>
  </si>
  <si>
    <t>Polsat</t>
  </si>
  <si>
    <r>
      <t>Średnia liczba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1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</si>
  <si>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t>SEGMENT USŁUG ŚWIADCZONYCH KLIENTOM INDYWIDUALNYM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</si>
  <si>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Liczona jako suma średniej liczby abonentów w każdym miesiącu okresu podzielona przez liczbę miesięcy w okresie; średnia liczba abonentów w miesiącu wyznaczana jest jako średnia z liczby abonentów na pierwszy i na ostatni dzień roboczy danego miesiąca. </t>
    </r>
  </si>
  <si>
    <t>Liczba użytkowników usług telefonii komórkowej na koniec okresu</t>
  </si>
  <si>
    <t>Liczba użytkowników usług dostępu do internetu na koniec okresu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</si>
  <si>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</si>
  <si>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</si>
  <si>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SEGMENT NADAWANIA I PRODUKCJI TELEWIZYJNEJ</t>
  </si>
  <si>
    <t>Zysk netto za okres</t>
  </si>
  <si>
    <t>Zmiana stanu zobowiązań, rezerw i przychodów przyszłych okresów</t>
  </si>
  <si>
    <t>Straty/(zyski) z tytułu różnic kursowych, netto</t>
  </si>
  <si>
    <t>Zwiększenie netto wartości zestawów odbiorczych w leasingu operacyjnym</t>
  </si>
  <si>
    <t>Środki pieniężne netto z działalności operacyjnej</t>
  </si>
  <si>
    <t>Nabycie udziałów w jednostkach zależnych pomniejszone o przejęte środki pieniężne</t>
  </si>
  <si>
    <t>Środki pieniężne netto z działalności inwestycyjnej</t>
  </si>
  <si>
    <t>Środki pieniężne netto z działalności finansowej</t>
  </si>
  <si>
    <r>
      <t>Spłata odsetek od kredytów, pożyczek</t>
    </r>
    <r>
      <rPr>
        <sz val="11"/>
        <color theme="1"/>
        <rFont val="Calibri"/>
        <family val="2"/>
        <charset val="238"/>
        <scheme val="minor"/>
      </rPr>
      <t>, obligacji, leasingu finansowego i zapłacone prowizje</t>
    </r>
  </si>
  <si>
    <t>SKONSOLIDOWANY RACHUNEK PRZEPŁYWÓW PIENIĘŻNYCH</t>
  </si>
  <si>
    <t>n/a</t>
  </si>
  <si>
    <t>Długoterminowe prowizje dla dystrybutorów rozliczane w czasie</t>
  </si>
  <si>
    <t>Inne aktywa długoterminowe</t>
  </si>
  <si>
    <t>Należności z tytułu dostaw i usług oraz pozostałe należności</t>
  </si>
  <si>
    <t xml:space="preserve">Należności z tytułu podatku dochodowego </t>
  </si>
  <si>
    <t>Krótkoterminowe prowizje dla dystrybutorów rozliczane w czasie</t>
  </si>
  <si>
    <t>Pozostałe aktywa obrotowe</t>
  </si>
  <si>
    <t xml:space="preserve">Nadwyżka wartości emisyjnej akcji powyżej ich wartości nominalnej </t>
  </si>
  <si>
    <t>Pozostałe kapitały</t>
  </si>
  <si>
    <t>Zyski zatrzymane</t>
  </si>
  <si>
    <t xml:space="preserve">Zobowiązania z tytułu leasingu finansowego </t>
  </si>
  <si>
    <t xml:space="preserve">Zobowiązania z tytułu odroczonego podatku dochodowego </t>
  </si>
  <si>
    <t>Przychody przyszłych okresów</t>
  </si>
  <si>
    <t>Pasywa razem</t>
  </si>
  <si>
    <t>GRUPA KAPITAŁOWA CYFROWY POLSAT S.A.</t>
  </si>
  <si>
    <r>
      <t xml:space="preserve">Zobowiązania z tytułu obligacji </t>
    </r>
    <r>
      <rPr>
        <i/>
        <sz val="11"/>
        <color theme="1"/>
        <rFont val="Calibri"/>
        <family val="2"/>
        <charset val="238"/>
        <scheme val="minor"/>
      </rPr>
      <t>Senior Notes</t>
    </r>
  </si>
  <si>
    <r>
      <t>Zobowiązania z tytułu obligacji</t>
    </r>
    <r>
      <rPr>
        <i/>
        <sz val="11"/>
        <color theme="1"/>
        <rFont val="Calibri"/>
        <family val="2"/>
        <charset val="238"/>
        <scheme val="minor"/>
      </rPr>
      <t xml:space="preserve"> Senior Notes</t>
    </r>
  </si>
  <si>
    <t>Przychody ze sprzedaży usług, produktów, towarów i materiałów</t>
  </si>
  <si>
    <t>Koszty operacyjne</t>
  </si>
  <si>
    <t>Pozostałe przychody / koszty operacyjne</t>
  </si>
  <si>
    <t>Podstawowy i rozwodniony zysk na jedną akcję w złotych</t>
  </si>
  <si>
    <t>Przychody z reklamy i sponsoringu</t>
  </si>
  <si>
    <t>Przychody od operatorów kablowych i satelitarnych</t>
  </si>
  <si>
    <t>Przychody ze sprzedaży sprzętu</t>
  </si>
  <si>
    <t>Pozostałe przychody ze sprzedaży</t>
  </si>
  <si>
    <t>Koszty produkcji telewizyjnej własnej i zewnętrznej oraz amortyzacja praw sportowych</t>
  </si>
  <si>
    <t>Koszty dystrybucji, marketingu, obsługi i utrzymania klienta</t>
  </si>
  <si>
    <t>Koszty windykacji, utworzenie odpisów aktualizujących wartość należności i koszt spisanych należności</t>
  </si>
  <si>
    <t>Koszt własny sprzedanego sprzętu</t>
  </si>
  <si>
    <t>Inne koszty</t>
  </si>
  <si>
    <t xml:space="preserve">za okres 3 miesięcy zakończony </t>
  </si>
  <si>
    <t>SKONSOLIDOWANY RACHUNEK ZYSKÓW I STRAT</t>
  </si>
  <si>
    <t>(w tys. PLN)</t>
  </si>
  <si>
    <t>SKONSOLIDOWANY BILANS
(w tys. PLN)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</si>
  <si>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</si>
  <si>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</si>
  <si>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</si>
  <si>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</si>
  <si>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Zmiana</t>
  </si>
  <si>
    <t>WYŁĄCZENIA I KOREKTY KONSOLIDACYJNE</t>
  </si>
  <si>
    <t>RAZEM</t>
  </si>
  <si>
    <r>
      <t>Wskaźnik odpływu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2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</si>
  <si>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 </t>
    </r>
    <r>
      <rPr>
        <sz val="9"/>
        <color theme="1"/>
        <rFont val="Calibri"/>
        <family val="2"/>
        <charset val="238"/>
        <scheme val="minor"/>
      </rPr>
      <t xml:space="preserve">Wskaźnik odpływu abonentów definiujemy jako stosunek liczby umów rozwiązanych w okresie 12 miesięcy do średniorocznej liczby umów w tym 12 miesięcznym okresie. Liczba rozwiązanych umów jest pomniejszona o liczbę abonentów, którzy zawarli z nami ponownie umowę nie później niż z końcem tego 12 miesięcznego okresu oraz o liczbę abonentów, którzy posiadali więcej niż jedną umowę i dokonali rozwiązania jednej z nich, w zamian zobowiązując się do korzystania z usługi Multiroom. </t>
    </r>
  </si>
  <si>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ARPU definiujemy jako średni przychód netto na abonenta, któremu świadczyliśmy usługi, obliczany poprzez podzielenie sumy przychodów netto, generowanych przez naszych abonentów na oferowane przez nas usługi płatnej telewizji cyfrowej w danym okresie przez średnią liczbę abonentów, którym świadczyliśmy usługi w danym okresie. </t>
    </r>
  </si>
  <si>
    <t>--</t>
  </si>
  <si>
    <t>*Pozycja ta obejmuje także nabycie zestawów odbiorczych w leasingu operacyjnym</t>
  </si>
  <si>
    <t>*</t>
  </si>
  <si>
    <t xml:space="preserve">GRUPA KAPITAŁOWA CYFROWY POLSAT S A </t>
  </si>
  <si>
    <t>Spłata odsetek od Cash Pool</t>
  </si>
  <si>
    <t>5</t>
  </si>
  <si>
    <t>31 grudnia 2012</t>
  </si>
  <si>
    <t>Polsat JimJam [JimJam]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</si>
  <si>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NAM, odsetek telewizyjnych gospodarstw domowych, które mają możliwość odbioru danego kanału; średnia arytmetyczna zasięgów miesięcznych</t>
    </r>
  </si>
  <si>
    <t>Amortyzacja</t>
  </si>
  <si>
    <t>Utrata wartości</t>
  </si>
  <si>
    <t>n/d</t>
  </si>
  <si>
    <t>Zysk brutto za okres</t>
  </si>
  <si>
    <r>
      <t>Zysk netto przypadający na a</t>
    </r>
    <r>
      <rPr>
        <sz val="11"/>
        <color rgb="FF000000"/>
        <rFont val="Calibri"/>
        <family val="2"/>
        <charset val="238"/>
        <scheme val="minor"/>
      </rPr>
      <t>kcjonariuszy Jednostki Dominującej</t>
    </r>
  </si>
  <si>
    <t xml:space="preserve">Środki pieniężne z działalności operacyjnej </t>
  </si>
  <si>
    <t>Liczba abonentów usługi Multiroom na koniec okresu:</t>
  </si>
  <si>
    <t>-0,4 p.p.</t>
  </si>
  <si>
    <r>
      <t>Średni miesięczny przychód na abonenta</t>
    </r>
    <r>
      <rPr>
        <b/>
        <vertAlign val="superscript"/>
        <sz val="11"/>
        <color rgb="FF000000"/>
        <rFont val="Calibri"/>
        <family val="2"/>
        <charset val="238"/>
        <scheme val="minor"/>
      </rPr>
      <t xml:space="preserve">3 </t>
    </r>
    <r>
      <rPr>
        <b/>
        <sz val="11"/>
        <color rgb="FF000000"/>
        <rFont val="Calibri"/>
        <family val="2"/>
        <charset val="238"/>
        <scheme val="minor"/>
      </rPr>
      <t>(ARPU) (PLN), z czego:</t>
    </r>
  </si>
  <si>
    <t>4</t>
  </si>
  <si>
    <r>
      <t>Polsat Sport News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</si>
  <si>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t>n/d </t>
  </si>
  <si>
    <t>Polsat Crime &amp; Investigation Network</t>
  </si>
  <si>
    <r>
      <t>Polsat Biznes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</si>
  <si>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Futbol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</si>
  <si>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Food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</si>
  <si>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</si>
  <si>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</si>
  <si>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</si>
  <si>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(7)</t>
    </r>
  </si>
  <si>
    <r>
      <t>(1)</t>
    </r>
    <r>
      <rPr>
        <sz val="9"/>
        <color theme="1"/>
        <rFont val="Calibri"/>
        <family val="2"/>
        <charset val="238"/>
        <scheme val="minor"/>
      </rPr>
      <t xml:space="preserve"> NAM, udział w oglądalności w grupie wszyscy 16-49 lat, cała doba</t>
    </r>
  </si>
  <si>
    <r>
      <t>(2)</t>
    </r>
    <r>
      <rPr>
        <sz val="9"/>
        <color theme="1"/>
        <rFont val="Calibri"/>
        <family val="2"/>
        <charset val="238"/>
        <scheme val="minor"/>
      </rPr>
      <t xml:space="preserve"> kanał monitorowany od listopada 2012 roku </t>
    </r>
  </si>
  <si>
    <r>
      <t>(3)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</t>
    </r>
  </si>
  <si>
    <r>
      <t>(4)</t>
    </r>
    <r>
      <rPr>
        <sz val="9"/>
        <color theme="1"/>
        <rFont val="Calibri"/>
        <family val="2"/>
        <charset val="238"/>
        <scheme val="minor"/>
      </rPr>
      <t xml:space="preserve"> kanał nadawał do końca maja 2012 roku</t>
    </r>
  </si>
  <si>
    <r>
      <t>(5)</t>
    </r>
    <r>
      <rPr>
        <sz val="9"/>
        <color theme="1"/>
        <rFont val="Calibri"/>
        <family val="2"/>
        <charset val="238"/>
        <scheme val="minor"/>
      </rPr>
      <t xml:space="preserve"> kanał nadaje od listopada 2012 roku</t>
    </r>
  </si>
  <si>
    <r>
      <t>(7)</t>
    </r>
    <r>
      <rPr>
        <sz val="9"/>
        <color theme="1"/>
        <rFont val="Calibri"/>
        <family val="2"/>
        <charset val="238"/>
        <scheme val="minor"/>
      </rPr>
      <t xml:space="preserve"> szacunki własne na podstawie danych Starlink</t>
    </r>
  </si>
  <si>
    <r>
      <t>Polsat Biznes</t>
    </r>
    <r>
      <rPr>
        <vertAlign val="superscript"/>
        <sz val="9"/>
        <color theme="1"/>
        <rFont val="Arial Narrow"/>
        <family val="2"/>
        <charset val="238"/>
      </rPr>
      <t>(2)</t>
    </r>
  </si>
  <si>
    <t>Polsat Sport News</t>
  </si>
  <si>
    <r>
      <t>Polsat Sport Extra</t>
    </r>
    <r>
      <rPr>
        <vertAlign val="superscript"/>
        <sz val="9"/>
        <color theme="1"/>
        <rFont val="Arial Narrow"/>
        <family val="2"/>
        <charset val="238"/>
      </rPr>
      <t>(3)</t>
    </r>
  </si>
  <si>
    <r>
      <t>Polsat Futbol</t>
    </r>
    <r>
      <rPr>
        <vertAlign val="superscript"/>
        <sz val="9"/>
        <color theme="1"/>
        <rFont val="Arial Narrow"/>
        <family val="2"/>
        <charset val="238"/>
      </rPr>
      <t>(4)</t>
    </r>
  </si>
  <si>
    <r>
      <t>Polsat Sport HD</t>
    </r>
    <r>
      <rPr>
        <vertAlign val="superscript"/>
        <sz val="9"/>
        <color theme="1"/>
        <rFont val="Arial Narrow"/>
        <family val="2"/>
        <charset val="238"/>
      </rPr>
      <t>(5)</t>
    </r>
  </si>
  <si>
    <r>
      <t>Polsat Food</t>
    </r>
    <r>
      <rPr>
        <vertAlign val="superscript"/>
        <sz val="9"/>
        <color theme="1"/>
        <rFont val="Arial Narrow"/>
        <family val="2"/>
        <charset val="238"/>
      </rPr>
      <t>(6)</t>
    </r>
  </si>
  <si>
    <r>
      <t>Polsat Viasat Explorer</t>
    </r>
    <r>
      <rPr>
        <vertAlign val="superscript"/>
        <sz val="9"/>
        <color theme="1"/>
        <rFont val="Arial Narrow"/>
        <family val="2"/>
        <charset val="238"/>
      </rPr>
      <t>(7)</t>
    </r>
  </si>
  <si>
    <r>
      <t>Polsat Viasat History</t>
    </r>
    <r>
      <rPr>
        <vertAlign val="superscript"/>
        <sz val="9"/>
        <color theme="1"/>
        <rFont val="Arial Narrow"/>
        <family val="2"/>
        <charset val="238"/>
      </rPr>
      <t>(7)</t>
    </r>
  </si>
  <si>
    <r>
      <t>Polsat Viasat Nature</t>
    </r>
    <r>
      <rPr>
        <vertAlign val="superscript"/>
        <sz val="9"/>
        <color theme="1"/>
        <rFont val="Arial Narrow"/>
        <family val="2"/>
        <charset val="238"/>
      </rPr>
      <t>(8)</t>
    </r>
  </si>
  <si>
    <r>
      <t>2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</t>
    </r>
  </si>
  <si>
    <r>
      <t>3</t>
    </r>
    <r>
      <rPr>
        <sz val="9"/>
        <color theme="1"/>
        <rFont val="Calibri"/>
        <family val="2"/>
        <charset val="238"/>
        <scheme val="minor"/>
      </rPr>
      <t xml:space="preserve"> od czerwca 2012 roku zasięg łączny z Polsat Sport Extra HD (nowy kanał)</t>
    </r>
  </si>
  <si>
    <r>
      <t>4</t>
    </r>
    <r>
      <rPr>
        <sz val="9"/>
        <color theme="1"/>
        <rFont val="Calibri"/>
        <family val="2"/>
        <charset val="238"/>
        <scheme val="minor"/>
      </rPr>
      <t xml:space="preserve"> kanał nadawał do maja 2012 roku</t>
    </r>
  </si>
  <si>
    <r>
      <t>6</t>
    </r>
    <r>
      <rPr>
        <sz val="9"/>
        <color theme="1"/>
        <rFont val="Calibri"/>
        <family val="2"/>
        <charset val="238"/>
        <scheme val="minor"/>
      </rPr>
      <t xml:space="preserve"> kanał nadaje od listopada 2012 roku</t>
    </r>
  </si>
  <si>
    <r>
      <t xml:space="preserve">7 </t>
    </r>
    <r>
      <rPr>
        <sz val="9"/>
        <color theme="1"/>
        <rFont val="Calibri"/>
        <family val="2"/>
        <charset val="238"/>
        <scheme val="minor"/>
      </rPr>
      <t>kanały na mocy współpracy firm Telewizja Polsat oraz Viasat Broadcasting nadają od marca 2013 (wcześniejsze dane odnoszą się do zasięgu stacji przed rozpoczęciem współpracy z Telewizją Polsat)</t>
    </r>
  </si>
  <si>
    <t>30 czerwca 2013</t>
  </si>
  <si>
    <t>30 czerwca 2012</t>
  </si>
  <si>
    <t>za okres 6 miesięcy zakończony</t>
  </si>
  <si>
    <t>3 miesiące zakończone 30 czerwca</t>
  </si>
  <si>
    <t>6 miesięcy zakończone 30 czerwca</t>
  </si>
  <si>
    <t>-0,2 p.p.</t>
  </si>
  <si>
    <r>
      <t xml:space="preserve">4 </t>
    </r>
    <r>
      <rPr>
        <sz val="9"/>
        <color theme="1"/>
        <rFont val="Calibri"/>
        <family val="2"/>
        <charset val="238"/>
        <scheme val="minor"/>
      </rPr>
      <t>W tym 126.822 użytkowników naszej usługi MVNO i 9.502 naszych klientów, którzy zakupili usługę telefonii komórkowej Polkomtela w ramach cross promocji.</t>
    </r>
  </si>
  <si>
    <t>b/d </t>
  </si>
  <si>
    <t>-1,2%</t>
  </si>
  <si>
    <r>
      <t>(6)</t>
    </r>
    <r>
      <rPr>
        <sz val="9"/>
        <color theme="1"/>
        <rFont val="Calibri"/>
        <family val="2"/>
        <charset val="238"/>
        <scheme val="minor"/>
      </rPr>
      <t xml:space="preserve"> kanały nadają pod marką „Polsat” od marca 2013 roku, dane dla 1H 2013 dotyczą okresu marzec-czerwiec</t>
    </r>
  </si>
  <si>
    <r>
      <t xml:space="preserve">5 </t>
    </r>
    <r>
      <rPr>
        <sz val="9"/>
        <color theme="1"/>
        <rFont val="Calibri"/>
        <family val="2"/>
        <charset val="238"/>
        <scheme val="minor"/>
      </rPr>
      <t xml:space="preserve">dane tylko dla drugiego kwartału i pierwszego półrocza 2012 roku ze względu na późniejsze ujednolicenie ramówki z Polsat Sport </t>
    </r>
  </si>
  <si>
    <r>
      <t xml:space="preserve">8 </t>
    </r>
    <r>
      <rPr>
        <sz val="9"/>
        <color theme="1"/>
        <rFont val="Calibri"/>
        <family val="2"/>
        <charset val="238"/>
        <scheme val="minor"/>
      </rPr>
      <t>kanał na mocy współpracy firm Telewizja Polsat oraz Viasat Broadcasting nadaje od marca 2013 (wcześniejsze dane odnoszą się do zasięgu stacji przed rozpoczęciem współpracy z Telewizją Polsat), w drugim kwartale i pierwszym półroczu 2012 roku kanał nie nadawał</t>
    </r>
  </si>
  <si>
    <t>-2,8 p.p.</t>
  </si>
  <si>
    <t>-3,0 p.p.</t>
  </si>
  <si>
    <t xml:space="preserve">za okres 6 miesięcy zakończony </t>
  </si>
  <si>
    <t>Strata/(zysk) z działalności inwestycyjnej</t>
  </si>
  <si>
    <t>Pozostałe wpływy</t>
  </si>
  <si>
    <r>
      <t xml:space="preserve">5 </t>
    </r>
    <r>
      <rPr>
        <sz val="9"/>
        <color theme="1"/>
        <rFont val="Calibri"/>
        <family val="2"/>
        <charset val="238"/>
        <scheme val="minor"/>
      </rPr>
      <t>W tym 141.161 użytkowników naszej usługi MVNO i 1.010 naszych klientów, którzy zakupili usługę telefonii komórkowej Polkomtela w ramach cross promocji.</t>
    </r>
  </si>
  <si>
    <t>Koszty finansowe, netto</t>
  </si>
  <si>
    <t>Zysk / strata z działalności inwestycyjnej, netto</t>
  </si>
  <si>
    <t>Udział w zysku jednostki współkontrolowanej wycenianej metodą praw własności</t>
  </si>
  <si>
    <r>
      <t>Udział w zysku</t>
    </r>
    <r>
      <rPr>
        <sz val="11"/>
        <color theme="1"/>
        <rFont val="Calibri"/>
        <family val="2"/>
        <charset val="238"/>
        <scheme val="minor"/>
      </rPr>
      <t xml:space="preserve"> jednostki współkontrolowanej wycenianej</t>
    </r>
    <r>
      <rPr>
        <sz val="11"/>
        <color rgb="FF000000"/>
        <rFont val="Calibri"/>
        <family val="2"/>
        <charset val="238"/>
        <scheme val="minor"/>
      </rPr>
      <t xml:space="preserve"> metodą praw własności</t>
    </r>
  </si>
</sst>
</file>

<file path=xl/styles.xml><?xml version="1.0" encoding="utf-8"?>
<styleSheet xmlns="http://schemas.openxmlformats.org/spreadsheetml/2006/main">
  <numFmts count="6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0.0"/>
    <numFmt numFmtId="168" formatCode="0.0%"/>
    <numFmt numFmtId="169" formatCode="#\.##0"/>
  </numFmts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 Narrow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9"/>
      <name val="Arial Narrow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vertAlign val="superscript"/>
      <sz val="9"/>
      <color theme="1"/>
      <name val="Arial Narrow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mediumGray">
        <fgColor theme="0" tint="-4.9989318521683403E-2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mediumGray">
        <fgColor rgb="FFFFC000"/>
      </patternFill>
    </fill>
    <fill>
      <patternFill patternType="mediumGray">
        <fgColor rgb="FFFFC000"/>
        <bgColor theme="0" tint="-4.9989318521683403E-2"/>
      </patternFill>
    </fill>
    <fill>
      <patternFill patternType="mediumGray">
        <fgColor rgb="FFFFC000"/>
        <bgColor rgb="FFFFC000"/>
      </patternFill>
    </fill>
    <fill>
      <patternFill patternType="mediumGray">
        <fgColor rgb="FFFFC000"/>
        <bgColor theme="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5">
    <xf numFmtId="0" fontId="0" fillId="0" borderId="0" xfId="0"/>
    <xf numFmtId="0" fontId="7" fillId="0" borderId="0" xfId="0" applyFont="1"/>
    <xf numFmtId="0" fontId="9" fillId="3" borderId="8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168" fontId="13" fillId="3" borderId="7" xfId="2" applyNumberFormat="1" applyFont="1" applyFill="1" applyBorder="1" applyAlignment="1">
      <alignment horizontal="right" vertical="center" wrapText="1"/>
    </xf>
    <xf numFmtId="168" fontId="14" fillId="3" borderId="10" xfId="2" applyNumberFormat="1" applyFont="1" applyFill="1" applyBorder="1" applyAlignment="1">
      <alignment horizontal="right" vertical="center" wrapText="1"/>
    </xf>
    <xf numFmtId="0" fontId="9" fillId="3" borderId="11" xfId="0" applyFont="1" applyFill="1" applyBorder="1" applyAlignment="1">
      <alignment vertical="center" wrapText="1"/>
    </xf>
    <xf numFmtId="168" fontId="14" fillId="3" borderId="12" xfId="2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168" fontId="13" fillId="3" borderId="12" xfId="2" applyNumberFormat="1" applyFont="1" applyFill="1" applyBorder="1" applyAlignment="1">
      <alignment horizontal="right" vertical="center" wrapText="1"/>
    </xf>
    <xf numFmtId="0" fontId="11" fillId="3" borderId="11" xfId="0" applyFont="1" applyFill="1" applyBorder="1" applyAlignment="1">
      <alignment vertical="center" wrapText="1"/>
    </xf>
    <xf numFmtId="0" fontId="13" fillId="3" borderId="12" xfId="0" quotePrefix="1" applyFont="1" applyFill="1" applyBorder="1" applyAlignment="1">
      <alignment horizontal="right" vertical="center" wrapText="1"/>
    </xf>
    <xf numFmtId="0" fontId="14" fillId="3" borderId="10" xfId="0" quotePrefix="1" applyFont="1" applyFill="1" applyBorder="1" applyAlignment="1">
      <alignment horizontal="right" vertical="center" wrapText="1"/>
    </xf>
    <xf numFmtId="0" fontId="14" fillId="3" borderId="12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169" fontId="2" fillId="0" borderId="0" xfId="0" applyNumberFormat="1" applyFont="1" applyFill="1" applyBorder="1" applyAlignment="1">
      <alignment vertical="center"/>
    </xf>
    <xf numFmtId="0" fontId="10" fillId="3" borderId="1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/>
    </xf>
    <xf numFmtId="10" fontId="13" fillId="2" borderId="13" xfId="2" applyNumberFormat="1" applyFont="1" applyFill="1" applyBorder="1" applyAlignment="1">
      <alignment horizontal="right" vertical="center" wrapText="1"/>
    </xf>
    <xf numFmtId="10" fontId="13" fillId="3" borderId="3" xfId="2" applyNumberFormat="1" applyFont="1" applyFill="1" applyBorder="1" applyAlignment="1">
      <alignment horizontal="right" vertical="center" wrapText="1"/>
    </xf>
    <xf numFmtId="10" fontId="13" fillId="3" borderId="9" xfId="2" applyNumberFormat="1" applyFont="1" applyFill="1" applyBorder="1" applyAlignment="1">
      <alignment horizontal="right" vertical="center" wrapText="1"/>
    </xf>
    <xf numFmtId="10" fontId="13" fillId="2" borderId="19" xfId="2" applyNumberFormat="1" applyFont="1" applyFill="1" applyBorder="1" applyAlignment="1">
      <alignment horizontal="right" vertical="center" wrapText="1"/>
    </xf>
    <xf numFmtId="10" fontId="13" fillId="3" borderId="5" xfId="2" applyNumberFormat="1" applyFont="1" applyFill="1" applyBorder="1" applyAlignment="1">
      <alignment horizontal="right" vertical="center" wrapText="1"/>
    </xf>
    <xf numFmtId="10" fontId="13" fillId="3" borderId="17" xfId="2" applyNumberFormat="1" applyFont="1" applyFill="1" applyBorder="1" applyAlignment="1">
      <alignment horizontal="right" vertical="center" wrapText="1"/>
    </xf>
    <xf numFmtId="10" fontId="13" fillId="2" borderId="8" xfId="2" applyNumberFormat="1" applyFont="1" applyFill="1" applyBorder="1" applyAlignment="1">
      <alignment horizontal="right" vertical="center" wrapText="1"/>
    </xf>
    <xf numFmtId="10" fontId="13" fillId="3" borderId="0" xfId="2" applyNumberFormat="1" applyFont="1" applyFill="1" applyBorder="1" applyAlignment="1">
      <alignment horizontal="right" vertical="center" wrapText="1"/>
    </xf>
    <xf numFmtId="10" fontId="13" fillId="3" borderId="10" xfId="2" applyNumberFormat="1" applyFont="1" applyFill="1" applyBorder="1" applyAlignment="1">
      <alignment horizontal="right" vertical="center" wrapText="1"/>
    </xf>
    <xf numFmtId="10" fontId="14" fillId="2" borderId="8" xfId="2" applyNumberFormat="1" applyFont="1" applyFill="1" applyBorder="1" applyAlignment="1">
      <alignment horizontal="right" vertical="center" wrapText="1"/>
    </xf>
    <xf numFmtId="10" fontId="14" fillId="3" borderId="0" xfId="2" applyNumberFormat="1" applyFont="1" applyFill="1" applyBorder="1" applyAlignment="1">
      <alignment horizontal="right" vertical="center" wrapText="1"/>
    </xf>
    <xf numFmtId="10" fontId="14" fillId="3" borderId="10" xfId="2" applyNumberFormat="1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vertical="center"/>
    </xf>
    <xf numFmtId="168" fontId="14" fillId="3" borderId="9" xfId="2" applyNumberFormat="1" applyFont="1" applyFill="1" applyBorder="1" applyAlignment="1">
      <alignment vertical="center"/>
    </xf>
    <xf numFmtId="168" fontId="14" fillId="3" borderId="10" xfId="2" applyNumberFormat="1" applyFont="1" applyFill="1" applyBorder="1" applyAlignment="1">
      <alignment vertical="center"/>
    </xf>
    <xf numFmtId="168" fontId="14" fillId="3" borderId="10" xfId="1" applyNumberFormat="1" applyFont="1" applyFill="1" applyBorder="1" applyAlignment="1">
      <alignment vertical="center"/>
    </xf>
    <xf numFmtId="167" fontId="14" fillId="2" borderId="8" xfId="2" applyNumberFormat="1" applyFont="1" applyFill="1" applyBorder="1" applyAlignment="1">
      <alignment horizontal="right" vertical="center" wrapText="1"/>
    </xf>
    <xf numFmtId="167" fontId="14" fillId="3" borderId="0" xfId="2" applyNumberFormat="1" applyFont="1" applyFill="1" applyBorder="1" applyAlignment="1">
      <alignment horizontal="right" vertical="center" wrapText="1"/>
    </xf>
    <xf numFmtId="167" fontId="14" fillId="2" borderId="13" xfId="2" applyNumberFormat="1" applyFont="1" applyFill="1" applyBorder="1" applyAlignment="1">
      <alignment horizontal="right" vertical="center" wrapText="1"/>
    </xf>
    <xf numFmtId="167" fontId="14" fillId="3" borderId="3" xfId="2" applyNumberFormat="1" applyFont="1" applyFill="1" applyBorder="1" applyAlignment="1">
      <alignment horizontal="right" vertical="center" wrapText="1"/>
    </xf>
    <xf numFmtId="167" fontId="14" fillId="2" borderId="11" xfId="2" applyNumberFormat="1" applyFont="1" applyFill="1" applyBorder="1" applyAlignment="1">
      <alignment horizontal="right" vertical="center" wrapText="1"/>
    </xf>
    <xf numFmtId="167" fontId="14" fillId="3" borderId="4" xfId="2" applyNumberFormat="1" applyFont="1" applyFill="1" applyBorder="1" applyAlignment="1">
      <alignment horizontal="righ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8" fillId="5" borderId="14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8" fillId="5" borderId="1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3" fontId="11" fillId="3" borderId="2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9" fillId="3" borderId="0" xfId="0" applyNumberFormat="1" applyFont="1" applyFill="1" applyBorder="1" applyAlignment="1">
      <alignment horizontal="right" vertical="center"/>
    </xf>
    <xf numFmtId="3" fontId="9" fillId="3" borderId="3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168" fontId="10" fillId="3" borderId="9" xfId="2" applyNumberFormat="1" applyFont="1" applyFill="1" applyBorder="1" applyAlignment="1">
      <alignment vertical="center"/>
    </xf>
    <xf numFmtId="168" fontId="10" fillId="3" borderId="7" xfId="2" applyNumberFormat="1" applyFont="1" applyFill="1" applyBorder="1" applyAlignment="1">
      <alignment vertical="center"/>
    </xf>
    <xf numFmtId="168" fontId="7" fillId="3" borderId="10" xfId="2" applyNumberFormat="1" applyFont="1" applyFill="1" applyBorder="1" applyAlignment="1">
      <alignment vertical="center"/>
    </xf>
    <xf numFmtId="168" fontId="9" fillId="3" borderId="10" xfId="2" applyNumberFormat="1" applyFont="1" applyFill="1" applyBorder="1" applyAlignment="1">
      <alignment horizontal="right" vertical="center"/>
    </xf>
    <xf numFmtId="168" fontId="10" fillId="3" borderId="10" xfId="2" applyNumberFormat="1" applyFont="1" applyFill="1" applyBorder="1" applyAlignment="1">
      <alignment vertical="center"/>
    </xf>
    <xf numFmtId="168" fontId="7" fillId="3" borderId="10" xfId="2" applyNumberFormat="1" applyFont="1" applyFill="1" applyBorder="1" applyAlignment="1">
      <alignment horizontal="right" vertical="center"/>
    </xf>
    <xf numFmtId="3" fontId="13" fillId="2" borderId="6" xfId="0" applyNumberFormat="1" applyFont="1" applyFill="1" applyBorder="1" applyAlignment="1">
      <alignment horizontal="right" vertical="center" wrapText="1"/>
    </xf>
    <xf numFmtId="3" fontId="13" fillId="3" borderId="2" xfId="0" applyNumberFormat="1" applyFont="1" applyFill="1" applyBorder="1" applyAlignment="1">
      <alignment horizontal="right" vertical="center" wrapText="1"/>
    </xf>
    <xf numFmtId="3" fontId="14" fillId="2" borderId="8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3" borderId="4" xfId="0" applyNumberFormat="1" applyFont="1" applyFill="1" applyBorder="1" applyAlignment="1">
      <alignment horizontal="right" vertical="center" wrapText="1"/>
    </xf>
    <xf numFmtId="3" fontId="13" fillId="3" borderId="4" xfId="0" applyNumberFormat="1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10" fillId="8" borderId="6" xfId="0" applyFont="1" applyFill="1" applyBorder="1" applyAlignment="1">
      <alignment vertical="center"/>
    </xf>
    <xf numFmtId="3" fontId="10" fillId="9" borderId="2" xfId="0" applyNumberFormat="1" applyFont="1" applyFill="1" applyBorder="1" applyAlignment="1">
      <alignment horizontal="right" vertical="center"/>
    </xf>
    <xf numFmtId="3" fontId="10" fillId="8" borderId="2" xfId="0" applyNumberFormat="1" applyFont="1" applyFill="1" applyBorder="1" applyAlignment="1">
      <alignment horizontal="right" vertical="center"/>
    </xf>
    <xf numFmtId="0" fontId="10" fillId="10" borderId="6" xfId="0" applyFont="1" applyFill="1" applyBorder="1" applyAlignment="1">
      <alignment vertical="center"/>
    </xf>
    <xf numFmtId="3" fontId="10" fillId="10" borderId="2" xfId="0" applyNumberFormat="1" applyFont="1" applyFill="1" applyBorder="1" applyAlignment="1">
      <alignment horizontal="right" vertical="center"/>
    </xf>
    <xf numFmtId="0" fontId="10" fillId="3" borderId="13" xfId="0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0" fillId="3" borderId="0" xfId="0" applyFill="1"/>
    <xf numFmtId="0" fontId="21" fillId="3" borderId="0" xfId="0" applyFont="1" applyFill="1" applyAlignment="1">
      <alignment vertical="center"/>
    </xf>
    <xf numFmtId="0" fontId="7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horizontal="right" vertical="center"/>
    </xf>
    <xf numFmtId="168" fontId="10" fillId="8" borderId="7" xfId="2" applyNumberFormat="1" applyFont="1" applyFill="1" applyBorder="1" applyAlignment="1">
      <alignment vertical="center"/>
    </xf>
    <xf numFmtId="168" fontId="10" fillId="10" borderId="7" xfId="2" applyNumberFormat="1" applyFont="1" applyFill="1" applyBorder="1" applyAlignment="1">
      <alignment vertical="center"/>
    </xf>
    <xf numFmtId="0" fontId="8" fillId="5" borderId="2" xfId="0" applyFont="1" applyFill="1" applyBorder="1" applyAlignment="1">
      <alignment horizontal="right" vertical="center"/>
    </xf>
    <xf numFmtId="3" fontId="10" fillId="2" borderId="3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horizontal="right" vertical="center" wrapText="1"/>
    </xf>
    <xf numFmtId="0" fontId="8" fillId="5" borderId="11" xfId="0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168" fontId="7" fillId="3" borderId="9" xfId="2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168" fontId="7" fillId="3" borderId="12" xfId="2" applyNumberFormat="1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9" fillId="3" borderId="4" xfId="0" applyNumberFormat="1" applyFont="1" applyFill="1" applyBorder="1" applyAlignment="1">
      <alignment horizontal="right" vertical="center"/>
    </xf>
    <xf numFmtId="0" fontId="11" fillId="11" borderId="6" xfId="0" applyFont="1" applyFill="1" applyBorder="1" applyAlignment="1">
      <alignment vertical="center"/>
    </xf>
    <xf numFmtId="3" fontId="11" fillId="9" borderId="2" xfId="0" applyNumberFormat="1" applyFont="1" applyFill="1" applyBorder="1" applyAlignment="1">
      <alignment horizontal="right" vertical="center"/>
    </xf>
    <xf numFmtId="3" fontId="11" fillId="11" borderId="2" xfId="0" applyNumberFormat="1" applyFont="1" applyFill="1" applyBorder="1" applyAlignment="1">
      <alignment horizontal="right" vertical="center"/>
    </xf>
    <xf numFmtId="168" fontId="10" fillId="11" borderId="7" xfId="2" applyNumberFormat="1" applyFont="1" applyFill="1" applyBorder="1" applyAlignment="1">
      <alignment vertical="center"/>
    </xf>
    <xf numFmtId="0" fontId="10" fillId="8" borderId="6" xfId="0" applyFont="1" applyFill="1" applyBorder="1" applyAlignment="1">
      <alignment vertical="center" wrapText="1"/>
    </xf>
    <xf numFmtId="3" fontId="11" fillId="8" borderId="2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3" fontId="10" fillId="3" borderId="0" xfId="0" applyNumberFormat="1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 wrapText="1"/>
    </xf>
    <xf numFmtId="0" fontId="10" fillId="6" borderId="6" xfId="0" applyFont="1" applyFill="1" applyBorder="1" applyAlignment="1">
      <alignment vertical="center" wrapText="1"/>
    </xf>
    <xf numFmtId="168" fontId="10" fillId="6" borderId="7" xfId="2" applyNumberFormat="1" applyFont="1" applyFill="1" applyBorder="1" applyAlignment="1">
      <alignment vertical="center"/>
    </xf>
    <xf numFmtId="4" fontId="11" fillId="6" borderId="2" xfId="0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8" fillId="11" borderId="13" xfId="0" applyFont="1" applyFill="1" applyBorder="1" applyAlignment="1">
      <alignment vertical="center"/>
    </xf>
    <xf numFmtId="3" fontId="10" fillId="11" borderId="3" xfId="0" applyNumberFormat="1" applyFont="1" applyFill="1" applyBorder="1" applyAlignment="1">
      <alignment vertical="center"/>
    </xf>
    <xf numFmtId="3" fontId="10" fillId="9" borderId="13" xfId="0" applyNumberFormat="1" applyFont="1" applyFill="1" applyBorder="1" applyAlignment="1">
      <alignment vertical="center"/>
    </xf>
    <xf numFmtId="168" fontId="10" fillId="11" borderId="9" xfId="2" applyNumberFormat="1" applyFont="1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168" fontId="10" fillId="11" borderId="4" xfId="2" applyNumberFormat="1" applyFont="1" applyFill="1" applyBorder="1" applyAlignment="1">
      <alignment vertical="center"/>
    </xf>
    <xf numFmtId="168" fontId="10" fillId="9" borderId="11" xfId="2" applyNumberFormat="1" applyFont="1" applyFill="1" applyBorder="1" applyAlignment="1">
      <alignment vertical="center"/>
    </xf>
    <xf numFmtId="3" fontId="23" fillId="0" borderId="0" xfId="0" applyNumberFormat="1" applyFont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3" fontId="7" fillId="2" borderId="8" xfId="0" applyNumberFormat="1" applyFont="1" applyFill="1" applyBorder="1" applyAlignment="1">
      <alignment horizontal="right" vertical="center" wrapText="1"/>
    </xf>
    <xf numFmtId="3" fontId="10" fillId="2" borderId="8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3" fontId="7" fillId="3" borderId="1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3" fontId="7" fillId="3" borderId="10" xfId="0" applyNumberFormat="1" applyFont="1" applyFill="1" applyBorder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3" fontId="7" fillId="3" borderId="12" xfId="0" applyNumberFormat="1" applyFont="1" applyFill="1" applyBorder="1" applyAlignment="1">
      <alignment horizontal="right" vertical="center" wrapText="1"/>
    </xf>
    <xf numFmtId="3" fontId="10" fillId="3" borderId="10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5" borderId="11" xfId="0" applyFont="1" applyFill="1" applyBorder="1" applyAlignment="1">
      <alignment horizontal="right" vertical="center"/>
    </xf>
    <xf numFmtId="0" fontId="27" fillId="4" borderId="4" xfId="0" applyFont="1" applyFill="1" applyBorder="1" applyAlignment="1">
      <alignment horizontal="right" vertical="center" wrapText="1"/>
    </xf>
    <xf numFmtId="0" fontId="28" fillId="4" borderId="12" xfId="0" applyFont="1" applyFill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164" fontId="7" fillId="3" borderId="0" xfId="0" applyNumberFormat="1" applyFont="1" applyFill="1" applyBorder="1" applyAlignment="1">
      <alignment horizontal="right" vertical="center" wrapText="1"/>
    </xf>
    <xf numFmtId="164" fontId="7" fillId="3" borderId="10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8" fillId="6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26" fillId="5" borderId="6" xfId="0" applyFont="1" applyFill="1" applyBorder="1" applyAlignment="1">
      <alignment horizontal="right" vertical="center"/>
    </xf>
    <xf numFmtId="0" fontId="27" fillId="4" borderId="2" xfId="0" applyFont="1" applyFill="1" applyBorder="1" applyAlignment="1">
      <alignment horizontal="right" vertical="center" wrapText="1"/>
    </xf>
    <xf numFmtId="0" fontId="28" fillId="4" borderId="7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3" fontId="11" fillId="9" borderId="3" xfId="0" applyNumberFormat="1" applyFont="1" applyFill="1" applyBorder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10" fillId="8" borderId="11" xfId="0" applyFont="1" applyFill="1" applyBorder="1" applyAlignment="1">
      <alignment vertical="center" wrapText="1"/>
    </xf>
    <xf numFmtId="3" fontId="11" fillId="8" borderId="4" xfId="0" applyNumberFormat="1" applyFont="1" applyFill="1" applyBorder="1" applyAlignment="1">
      <alignment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10" fillId="8" borderId="8" xfId="0" applyFont="1" applyFill="1" applyBorder="1" applyAlignment="1">
      <alignment vertical="center" wrapText="1"/>
    </xf>
    <xf numFmtId="3" fontId="11" fillId="8" borderId="0" xfId="0" applyNumberFormat="1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3" fontId="11" fillId="11" borderId="3" xfId="0" applyNumberFormat="1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168" fontId="29" fillId="0" borderId="3" xfId="2" applyNumberFormat="1" applyFont="1" applyFill="1" applyBorder="1" applyAlignment="1">
      <alignment horizontal="right" vertical="center" wrapText="1" indent="1"/>
    </xf>
    <xf numFmtId="0" fontId="0" fillId="0" borderId="0" xfId="0" applyFill="1" applyBorder="1"/>
    <xf numFmtId="168" fontId="14" fillId="3" borderId="10" xfId="1" applyNumberFormat="1" applyFont="1" applyFill="1" applyBorder="1" applyAlignment="1">
      <alignment horizontal="right" vertical="center"/>
    </xf>
    <xf numFmtId="168" fontId="14" fillId="3" borderId="12" xfId="1" applyNumberFormat="1" applyFont="1" applyFill="1" applyBorder="1" applyAlignment="1">
      <alignment horizontal="right" vertical="center"/>
    </xf>
    <xf numFmtId="0" fontId="17" fillId="0" borderId="0" xfId="0" applyFont="1"/>
    <xf numFmtId="0" fontId="26" fillId="5" borderId="4" xfId="0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7" fillId="2" borderId="13" xfId="0" applyNumberFormat="1" applyFont="1" applyFill="1" applyBorder="1" applyAlignment="1">
      <alignment horizontal="right" vertical="center" wrapText="1"/>
    </xf>
    <xf numFmtId="164" fontId="7" fillId="3" borderId="9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168" fontId="10" fillId="8" borderId="12" xfId="2" applyNumberFormat="1" applyFont="1" applyFill="1" applyBorder="1" applyAlignment="1">
      <alignment vertical="center"/>
    </xf>
    <xf numFmtId="0" fontId="10" fillId="8" borderId="11" xfId="0" applyFont="1" applyFill="1" applyBorder="1" applyAlignment="1">
      <alignment vertical="center"/>
    </xf>
    <xf numFmtId="3" fontId="10" fillId="9" borderId="4" xfId="0" applyNumberFormat="1" applyFont="1" applyFill="1" applyBorder="1" applyAlignment="1">
      <alignment horizontal="right" vertical="center"/>
    </xf>
    <xf numFmtId="3" fontId="10" fillId="8" borderId="4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9" fillId="3" borderId="13" xfId="0" applyFont="1" applyFill="1" applyBorder="1"/>
    <xf numFmtId="0" fontId="9" fillId="3" borderId="8" xfId="0" applyFont="1" applyFill="1" applyBorder="1"/>
    <xf numFmtId="0" fontId="9" fillId="3" borderId="8" xfId="0" applyFont="1" applyFill="1" applyBorder="1" applyAlignment="1">
      <alignment wrapText="1"/>
    </xf>
    <xf numFmtId="0" fontId="9" fillId="3" borderId="11" xfId="0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/>
    <xf numFmtId="0" fontId="8" fillId="5" borderId="0" xfId="0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4" fillId="2" borderId="4" xfId="0" applyNumberFormat="1" applyFont="1" applyFill="1" applyBorder="1" applyAlignment="1">
      <alignment horizontal="right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/>
    </xf>
    <xf numFmtId="0" fontId="7" fillId="3" borderId="0" xfId="0" applyFont="1" applyFill="1"/>
    <xf numFmtId="168" fontId="14" fillId="3" borderId="0" xfId="2" applyNumberFormat="1" applyFont="1" applyFill="1" applyBorder="1" applyAlignment="1">
      <alignment horizontal="right" vertical="center" wrapText="1"/>
    </xf>
    <xf numFmtId="167" fontId="13" fillId="2" borderId="6" xfId="0" applyNumberFormat="1" applyFont="1" applyFill="1" applyBorder="1" applyAlignment="1">
      <alignment horizontal="right" vertical="center" wrapText="1"/>
    </xf>
    <xf numFmtId="167" fontId="13" fillId="2" borderId="2" xfId="0" applyNumberFormat="1" applyFont="1" applyFill="1" applyBorder="1" applyAlignment="1">
      <alignment horizontal="right" vertical="center" wrapText="1"/>
    </xf>
    <xf numFmtId="168" fontId="14" fillId="3" borderId="4" xfId="2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167" fontId="14" fillId="3" borderId="3" xfId="0" applyNumberFormat="1" applyFont="1" applyFill="1" applyBorder="1" applyAlignment="1">
      <alignment horizontal="right" vertical="center" wrapText="1"/>
    </xf>
    <xf numFmtId="168" fontId="14" fillId="3" borderId="9" xfId="2" applyNumberFormat="1" applyFont="1" applyFill="1" applyBorder="1" applyAlignment="1">
      <alignment horizontal="right" vertical="center" wrapText="1"/>
    </xf>
    <xf numFmtId="167" fontId="13" fillId="3" borderId="2" xfId="0" applyNumberFormat="1" applyFont="1" applyFill="1" applyBorder="1" applyAlignment="1">
      <alignment horizontal="right" vertical="center" wrapText="1"/>
    </xf>
    <xf numFmtId="3" fontId="30" fillId="2" borderId="2" xfId="0" quotePrefix="1" applyNumberFormat="1" applyFont="1" applyFill="1" applyBorder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/>
    <xf numFmtId="0" fontId="0" fillId="0" borderId="0" xfId="0" applyFill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3" borderId="12" xfId="0" applyNumberFormat="1" applyFont="1" applyFill="1" applyBorder="1" applyAlignment="1">
      <alignment horizontal="right" vertical="center" wrapText="1"/>
    </xf>
    <xf numFmtId="3" fontId="11" fillId="9" borderId="6" xfId="0" applyNumberFormat="1" applyFont="1" applyFill="1" applyBorder="1" applyAlignment="1">
      <alignment vertical="center" wrapText="1"/>
    </xf>
    <xf numFmtId="3" fontId="11" fillId="9" borderId="13" xfId="0" applyNumberFormat="1" applyFont="1" applyFill="1" applyBorder="1" applyAlignment="1">
      <alignment vertical="center" wrapText="1"/>
    </xf>
    <xf numFmtId="3" fontId="11" fillId="2" borderId="11" xfId="0" applyNumberFormat="1" applyFont="1" applyFill="1" applyBorder="1" applyAlignment="1">
      <alignment vertical="center" wrapText="1"/>
    </xf>
    <xf numFmtId="3" fontId="10" fillId="2" borderId="13" xfId="0" applyNumberFormat="1" applyFont="1" applyFill="1" applyBorder="1" applyAlignment="1">
      <alignment vertical="center" wrapText="1"/>
    </xf>
    <xf numFmtId="3" fontId="10" fillId="2" borderId="8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11" fillId="9" borderId="8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 wrapText="1"/>
    </xf>
    <xf numFmtId="3" fontId="11" fillId="9" borderId="11" xfId="0" applyNumberFormat="1" applyFont="1" applyFill="1" applyBorder="1" applyAlignment="1">
      <alignment vertical="center" wrapText="1"/>
    </xf>
    <xf numFmtId="4" fontId="11" fillId="7" borderId="6" xfId="0" applyNumberFormat="1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right" vertical="center" wrapText="1"/>
    </xf>
    <xf numFmtId="168" fontId="11" fillId="8" borderId="7" xfId="2" applyNumberFormat="1" applyFont="1" applyFill="1" applyBorder="1" applyAlignment="1">
      <alignment vertical="center" wrapText="1"/>
    </xf>
    <xf numFmtId="168" fontId="7" fillId="3" borderId="10" xfId="2" applyNumberFormat="1" applyFont="1" applyFill="1" applyBorder="1" applyAlignment="1">
      <alignment horizontal="right" vertical="center" wrapText="1"/>
    </xf>
    <xf numFmtId="168" fontId="11" fillId="11" borderId="9" xfId="2" applyNumberFormat="1" applyFont="1" applyFill="1" applyBorder="1" applyAlignment="1">
      <alignment vertical="center" wrapText="1"/>
    </xf>
    <xf numFmtId="168" fontId="7" fillId="3" borderId="9" xfId="2" applyNumberFormat="1" applyFont="1" applyFill="1" applyBorder="1" applyAlignment="1">
      <alignment horizontal="right" vertical="center" wrapText="1"/>
    </xf>
    <xf numFmtId="168" fontId="7" fillId="3" borderId="12" xfId="2" applyNumberFormat="1" applyFont="1" applyFill="1" applyBorder="1" applyAlignment="1">
      <alignment horizontal="right" vertical="center" wrapText="1"/>
    </xf>
    <xf numFmtId="168" fontId="11" fillId="8" borderId="9" xfId="2" applyNumberFormat="1" applyFont="1" applyFill="1" applyBorder="1" applyAlignment="1">
      <alignment vertical="center" wrapText="1"/>
    </xf>
    <xf numFmtId="168" fontId="11" fillId="3" borderId="9" xfId="2" applyNumberFormat="1" applyFont="1" applyFill="1" applyBorder="1" applyAlignment="1">
      <alignment vertical="center" wrapText="1"/>
    </xf>
    <xf numFmtId="168" fontId="11" fillId="3" borderId="10" xfId="2" applyNumberFormat="1" applyFont="1" applyFill="1" applyBorder="1" applyAlignment="1">
      <alignment vertical="center" wrapText="1"/>
    </xf>
    <xf numFmtId="168" fontId="7" fillId="3" borderId="12" xfId="2" applyNumberFormat="1" applyFont="1" applyFill="1" applyBorder="1" applyAlignment="1">
      <alignment vertical="center" wrapText="1"/>
    </xf>
    <xf numFmtId="168" fontId="11" fillId="8" borderId="10" xfId="2" applyNumberFormat="1" applyFont="1" applyFill="1" applyBorder="1" applyAlignment="1">
      <alignment vertical="center" wrapText="1"/>
    </xf>
    <xf numFmtId="168" fontId="9" fillId="3" borderId="7" xfId="2" applyNumberFormat="1" applyFont="1" applyFill="1" applyBorder="1" applyAlignment="1">
      <alignment vertical="center" wrapText="1"/>
    </xf>
    <xf numFmtId="168" fontId="11" fillId="8" borderId="12" xfId="2" applyNumberFormat="1" applyFont="1" applyFill="1" applyBorder="1" applyAlignment="1">
      <alignment vertical="center" wrapText="1"/>
    </xf>
    <xf numFmtId="168" fontId="7" fillId="3" borderId="10" xfId="2" applyNumberFormat="1" applyFont="1" applyFill="1" applyBorder="1" applyAlignment="1">
      <alignment vertical="center" wrapText="1"/>
    </xf>
    <xf numFmtId="168" fontId="11" fillId="6" borderId="7" xfId="2" applyNumberFormat="1" applyFont="1" applyFill="1" applyBorder="1" applyAlignment="1">
      <alignment vertical="center" wrapText="1"/>
    </xf>
    <xf numFmtId="9" fontId="10" fillId="3" borderId="9" xfId="2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right" vertical="center"/>
    </xf>
    <xf numFmtId="168" fontId="13" fillId="3" borderId="4" xfId="0" applyNumberFormat="1" applyFont="1" applyFill="1" applyBorder="1" applyAlignment="1">
      <alignment horizontal="right" vertical="center" wrapText="1"/>
    </xf>
    <xf numFmtId="168" fontId="14" fillId="3" borderId="0" xfId="0" applyNumberFormat="1" applyFont="1" applyFill="1" applyBorder="1" applyAlignment="1">
      <alignment horizontal="right" vertical="center" wrapText="1"/>
    </xf>
    <xf numFmtId="168" fontId="14" fillId="3" borderId="4" xfId="0" applyNumberFormat="1" applyFont="1" applyFill="1" applyBorder="1" applyAlignment="1">
      <alignment horizontal="right" vertical="center" wrapText="1"/>
    </xf>
    <xf numFmtId="168" fontId="13" fillId="2" borderId="11" xfId="0" applyNumberFormat="1" applyFont="1" applyFill="1" applyBorder="1" applyAlignment="1">
      <alignment horizontal="right" vertical="center" wrapText="1"/>
    </xf>
    <xf numFmtId="168" fontId="13" fillId="2" borderId="4" xfId="0" applyNumberFormat="1" applyFont="1" applyFill="1" applyBorder="1" applyAlignment="1">
      <alignment horizontal="right" vertical="center" wrapText="1"/>
    </xf>
    <xf numFmtId="168" fontId="14" fillId="2" borderId="8" xfId="0" applyNumberFormat="1" applyFont="1" applyFill="1" applyBorder="1" applyAlignment="1">
      <alignment horizontal="right" vertical="center" wrapText="1"/>
    </xf>
    <xf numFmtId="168" fontId="14" fillId="2" borderId="0" xfId="0" applyNumberFormat="1" applyFont="1" applyFill="1" applyBorder="1" applyAlignment="1">
      <alignment horizontal="right" vertical="center" wrapText="1"/>
    </xf>
    <xf numFmtId="168" fontId="14" fillId="2" borderId="11" xfId="0" applyNumberFormat="1" applyFont="1" applyFill="1" applyBorder="1" applyAlignment="1">
      <alignment horizontal="right" vertical="center" wrapText="1"/>
    </xf>
    <xf numFmtId="168" fontId="14" fillId="2" borderId="4" xfId="0" applyNumberFormat="1" applyFont="1" applyFill="1" applyBorder="1" applyAlignment="1">
      <alignment horizontal="right" vertical="center" wrapText="1"/>
    </xf>
    <xf numFmtId="168" fontId="13" fillId="2" borderId="6" xfId="3" applyNumberFormat="1" applyFont="1" applyFill="1" applyBorder="1" applyAlignment="1">
      <alignment horizontal="right" vertical="center" wrapText="1"/>
    </xf>
    <xf numFmtId="168" fontId="13" fillId="3" borderId="2" xfId="3" applyNumberFormat="1" applyFont="1" applyFill="1" applyBorder="1" applyAlignment="1">
      <alignment horizontal="right" vertical="center" wrapText="1"/>
    </xf>
    <xf numFmtId="168" fontId="13" fillId="3" borderId="7" xfId="3" applyNumberFormat="1" applyFont="1" applyFill="1" applyBorder="1" applyAlignment="1">
      <alignment horizontal="right" vertical="center" wrapText="1"/>
    </xf>
    <xf numFmtId="0" fontId="7" fillId="12" borderId="20" xfId="0" applyFont="1" applyFill="1" applyBorder="1" applyAlignment="1">
      <alignment wrapText="1"/>
    </xf>
    <xf numFmtId="0" fontId="7" fillId="12" borderId="16" xfId="0" applyFont="1" applyFill="1" applyBorder="1" applyAlignment="1">
      <alignment wrapText="1"/>
    </xf>
    <xf numFmtId="0" fontId="16" fillId="0" borderId="0" xfId="0" applyFont="1"/>
    <xf numFmtId="167" fontId="14" fillId="3" borderId="15" xfId="3" applyNumberFormat="1" applyFont="1" applyFill="1" applyBorder="1" applyAlignment="1">
      <alignment horizontal="left" vertical="center" wrapText="1"/>
    </xf>
    <xf numFmtId="167" fontId="14" fillId="3" borderId="20" xfId="3" applyNumberFormat="1" applyFont="1" applyFill="1" applyBorder="1" applyAlignment="1">
      <alignment horizontal="left" vertical="center" wrapText="1"/>
    </xf>
    <xf numFmtId="167" fontId="14" fillId="3" borderId="16" xfId="3" applyNumberFormat="1" applyFont="1" applyFill="1" applyBorder="1" applyAlignment="1">
      <alignment horizontal="left" vertical="center" wrapText="1"/>
    </xf>
    <xf numFmtId="0" fontId="16" fillId="0" borderId="0" xfId="0" applyFont="1" applyAlignment="1"/>
    <xf numFmtId="164" fontId="9" fillId="0" borderId="0" xfId="0" applyNumberFormat="1" applyFont="1" applyFill="1" applyBorder="1" applyAlignment="1">
      <alignment horizontal="right" vertical="center"/>
    </xf>
    <xf numFmtId="167" fontId="14" fillId="2" borderId="11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168" fontId="14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 applyBorder="1" applyAlignment="1">
      <alignment horizontal="right" vertical="center" wrapText="1"/>
    </xf>
    <xf numFmtId="0" fontId="13" fillId="0" borderId="0" xfId="0" quotePrefix="1" applyFont="1" applyFill="1" applyBorder="1" applyAlignment="1">
      <alignment horizontal="right" vertical="center" wrapText="1"/>
    </xf>
    <xf numFmtId="0" fontId="14" fillId="0" borderId="0" xfId="0" quotePrefix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167" fontId="13" fillId="0" borderId="0" xfId="0" applyNumberFormat="1" applyFont="1" applyFill="1" applyBorder="1" applyAlignment="1">
      <alignment horizontal="right" vertical="center" wrapText="1"/>
    </xf>
    <xf numFmtId="167" fontId="1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167" fontId="14" fillId="3" borderId="0" xfId="0" applyNumberFormat="1" applyFont="1" applyFill="1" applyBorder="1" applyAlignment="1">
      <alignment horizontal="right" vertical="center" wrapText="1"/>
    </xf>
    <xf numFmtId="3" fontId="30" fillId="3" borderId="2" xfId="0" quotePrefix="1" applyNumberFormat="1" applyFont="1" applyFill="1" applyBorder="1" applyAlignment="1">
      <alignment vertical="center"/>
    </xf>
    <xf numFmtId="10" fontId="13" fillId="0" borderId="0" xfId="2" applyNumberFormat="1" applyFont="1" applyFill="1" applyBorder="1" applyAlignment="1">
      <alignment horizontal="right" vertical="center" wrapText="1"/>
    </xf>
    <xf numFmtId="10" fontId="14" fillId="0" borderId="0" xfId="2" applyNumberFormat="1" applyFont="1" applyFill="1" applyBorder="1" applyAlignment="1">
      <alignment horizontal="right" vertical="center" wrapText="1"/>
    </xf>
    <xf numFmtId="168" fontId="13" fillId="0" borderId="0" xfId="3" applyNumberFormat="1" applyFont="1" applyFill="1" applyBorder="1" applyAlignment="1">
      <alignment horizontal="right" vertical="center" wrapText="1"/>
    </xf>
    <xf numFmtId="168" fontId="14" fillId="3" borderId="10" xfId="2" applyNumberFormat="1" applyFont="1" applyFill="1" applyBorder="1" applyAlignment="1">
      <alignment horizontal="right" vertical="center"/>
    </xf>
    <xf numFmtId="166" fontId="10" fillId="11" borderId="12" xfId="2" quotePrefix="1" applyNumberFormat="1" applyFont="1" applyFill="1" applyBorder="1" applyAlignment="1">
      <alignment horizontal="right" vertical="center"/>
    </xf>
    <xf numFmtId="167" fontId="10" fillId="11" borderId="12" xfId="0" quotePrefix="1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</cellXfs>
  <cellStyles count="4">
    <cellStyle name="Dziesiętny" xfId="1" builtinId="3"/>
    <cellStyle name="Normalny" xfId="0" builtinId="0"/>
    <cellStyle name="Procentowy" xfId="2" builtinId="5"/>
    <cellStyle name="Procentowy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6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" sqref="F1"/>
    </sheetView>
  </sheetViews>
  <sheetFormatPr defaultRowHeight="14.25"/>
  <cols>
    <col min="1" max="1" width="1.625" customWidth="1"/>
    <col min="2" max="2" width="53.75" customWidth="1"/>
    <col min="3" max="8" width="15.625" customWidth="1"/>
  </cols>
  <sheetData>
    <row r="1" spans="2:15" ht="50.25" customHeight="1" thickBot="1">
      <c r="B1" s="90" t="s">
        <v>113</v>
      </c>
      <c r="C1" s="89"/>
      <c r="D1" s="89"/>
      <c r="E1" s="89"/>
      <c r="F1" s="89"/>
      <c r="G1" s="89"/>
      <c r="H1" s="89"/>
    </row>
    <row r="2" spans="2:15" ht="20.25" customHeight="1" thickBot="1">
      <c r="B2" s="127" t="s">
        <v>130</v>
      </c>
      <c r="C2" s="320" t="s">
        <v>129</v>
      </c>
      <c r="D2" s="321"/>
      <c r="E2" s="322"/>
      <c r="F2" s="320" t="s">
        <v>194</v>
      </c>
      <c r="G2" s="321"/>
      <c r="H2" s="322"/>
    </row>
    <row r="3" spans="2:15" ht="20.25" customHeight="1" thickBot="1">
      <c r="B3" s="10" t="s">
        <v>131</v>
      </c>
      <c r="C3" s="103" t="s">
        <v>192</v>
      </c>
      <c r="D3" s="101" t="s">
        <v>193</v>
      </c>
      <c r="E3" s="262" t="s">
        <v>69</v>
      </c>
      <c r="F3" s="103" t="s">
        <v>192</v>
      </c>
      <c r="G3" s="101" t="s">
        <v>193</v>
      </c>
      <c r="H3" s="102" t="s">
        <v>69</v>
      </c>
    </row>
    <row r="4" spans="2:15" ht="30" customHeight="1" thickBot="1">
      <c r="B4" s="116" t="s">
        <v>116</v>
      </c>
      <c r="C4" s="252">
        <f>SUM(C5:C9)</f>
        <v>735934</v>
      </c>
      <c r="D4" s="117">
        <f>SUM(D5:D9)</f>
        <v>713845</v>
      </c>
      <c r="E4" s="263">
        <f>(C4-D4)/D4</f>
        <v>3.0943692258123261E-2</v>
      </c>
      <c r="F4" s="252">
        <f>SUM(F5:F9)</f>
        <v>1433010</v>
      </c>
      <c r="G4" s="117">
        <f>SUM(G5:G9)</f>
        <v>1383058</v>
      </c>
      <c r="H4" s="95">
        <f>(F4-G4)/G4</f>
        <v>3.6117068120064377E-2</v>
      </c>
    </row>
    <row r="5" spans="2:15" ht="20.25" customHeight="1">
      <c r="B5" s="148" t="s">
        <v>49</v>
      </c>
      <c r="C5" s="142">
        <v>452429</v>
      </c>
      <c r="D5" s="119">
        <v>427880</v>
      </c>
      <c r="E5" s="264">
        <f t="shared" ref="E5:E31" si="0">(C5-D5)/D5</f>
        <v>5.7373562681125548E-2</v>
      </c>
      <c r="F5" s="142">
        <v>904438</v>
      </c>
      <c r="G5" s="119">
        <v>852554</v>
      </c>
      <c r="H5" s="106">
        <f t="shared" ref="H5:H31" si="1">(F5-G5)/G5</f>
        <v>6.0857142186887869E-2</v>
      </c>
    </row>
    <row r="6" spans="2:15" ht="20.25" customHeight="1">
      <c r="B6" s="149" t="s">
        <v>120</v>
      </c>
      <c r="C6" s="142">
        <v>226631</v>
      </c>
      <c r="D6" s="119">
        <v>238377</v>
      </c>
      <c r="E6" s="264">
        <f t="shared" si="0"/>
        <v>-4.9274888097425508E-2</v>
      </c>
      <c r="F6" s="142">
        <v>410849</v>
      </c>
      <c r="G6" s="119">
        <v>439948</v>
      </c>
      <c r="H6" s="65">
        <f t="shared" si="1"/>
        <v>-6.6141907679998543E-2</v>
      </c>
    </row>
    <row r="7" spans="2:15" ht="20.25" customHeight="1">
      <c r="B7" s="149" t="s">
        <v>121</v>
      </c>
      <c r="C7" s="142">
        <v>24503</v>
      </c>
      <c r="D7" s="119">
        <v>23551</v>
      </c>
      <c r="E7" s="264">
        <f t="shared" si="0"/>
        <v>4.0422911978259944E-2</v>
      </c>
      <c r="F7" s="142">
        <v>49370</v>
      </c>
      <c r="G7" s="119">
        <v>46880</v>
      </c>
      <c r="H7" s="65">
        <f t="shared" si="1"/>
        <v>5.311433447098976E-2</v>
      </c>
    </row>
    <row r="8" spans="2:15" ht="20.25" customHeight="1">
      <c r="B8" s="149" t="s">
        <v>122</v>
      </c>
      <c r="C8" s="142">
        <v>11752</v>
      </c>
      <c r="D8" s="119">
        <v>6192</v>
      </c>
      <c r="E8" s="264">
        <f t="shared" si="0"/>
        <v>0.8979328165374677</v>
      </c>
      <c r="F8" s="142">
        <v>24864</v>
      </c>
      <c r="G8" s="119">
        <v>8912</v>
      </c>
      <c r="H8" s="65">
        <f t="shared" si="1"/>
        <v>1.7899461400359067</v>
      </c>
    </row>
    <row r="9" spans="2:15" ht="20.25" customHeight="1" thickBot="1">
      <c r="B9" s="151" t="s">
        <v>123</v>
      </c>
      <c r="C9" s="142">
        <v>20619</v>
      </c>
      <c r="D9" s="119">
        <v>17845</v>
      </c>
      <c r="E9" s="264">
        <f t="shared" si="0"/>
        <v>0.15544970579994397</v>
      </c>
      <c r="F9" s="142">
        <v>43489</v>
      </c>
      <c r="G9" s="119">
        <v>34764</v>
      </c>
      <c r="H9" s="108">
        <f t="shared" si="1"/>
        <v>0.25097802324243468</v>
      </c>
    </row>
    <row r="10" spans="2:15" ht="30" customHeight="1" thickBot="1">
      <c r="B10" s="185" t="s">
        <v>117</v>
      </c>
      <c r="C10" s="253">
        <f>SUM(C11:C21)</f>
        <v>-542377</v>
      </c>
      <c r="D10" s="196">
        <f>SUM(D11:D21)</f>
        <v>-499652</v>
      </c>
      <c r="E10" s="265">
        <f t="shared" si="0"/>
        <v>8.5509514622177041E-2</v>
      </c>
      <c r="F10" s="253">
        <f>SUM(F11:F21)</f>
        <v>-1055343</v>
      </c>
      <c r="G10" s="196">
        <f>SUM(G11:G21)</f>
        <v>-964217</v>
      </c>
      <c r="H10" s="115">
        <f t="shared" si="1"/>
        <v>9.4507771590834844E-2</v>
      </c>
    </row>
    <row r="11" spans="2:15" ht="20.25" customHeight="1">
      <c r="B11" s="198" t="s">
        <v>1</v>
      </c>
      <c r="C11" s="195">
        <v>-102521</v>
      </c>
      <c r="D11" s="183">
        <v>-97117</v>
      </c>
      <c r="E11" s="266">
        <f t="shared" si="0"/>
        <v>5.5644222947578696E-2</v>
      </c>
      <c r="F11" s="195">
        <v>-201676</v>
      </c>
      <c r="G11" s="183">
        <v>-197263</v>
      </c>
      <c r="H11" s="106">
        <f t="shared" si="1"/>
        <v>2.2371149176480129E-2</v>
      </c>
      <c r="K11" s="180"/>
      <c r="L11" s="180"/>
      <c r="M11" s="180"/>
      <c r="N11" s="180"/>
      <c r="O11" s="180"/>
    </row>
    <row r="12" spans="2:15" ht="30" customHeight="1">
      <c r="B12" s="93" t="s">
        <v>124</v>
      </c>
      <c r="C12" s="142">
        <v>-102947</v>
      </c>
      <c r="D12" s="119">
        <v>-104933</v>
      </c>
      <c r="E12" s="264">
        <f t="shared" ref="E12" si="2">(C12-D12)/D12</f>
        <v>-1.8926362536094459E-2</v>
      </c>
      <c r="F12" s="142">
        <v>-178551</v>
      </c>
      <c r="G12" s="119">
        <v>-183508</v>
      </c>
      <c r="H12" s="65">
        <f t="shared" ref="H12" si="3">(F12-G12)/G12</f>
        <v>-2.7012446323865989E-2</v>
      </c>
      <c r="K12" s="180"/>
      <c r="L12" s="180"/>
      <c r="M12" s="180"/>
      <c r="N12" s="180"/>
      <c r="O12" s="180"/>
    </row>
    <row r="13" spans="2:15" ht="20.25" customHeight="1">
      <c r="B13" s="93" t="s">
        <v>125</v>
      </c>
      <c r="C13" s="142">
        <v>-81314</v>
      </c>
      <c r="D13" s="119">
        <v>-71795</v>
      </c>
      <c r="E13" s="264">
        <f t="shared" si="0"/>
        <v>0.13258583466815238</v>
      </c>
      <c r="F13" s="142">
        <v>-160304</v>
      </c>
      <c r="G13" s="119">
        <v>-143331</v>
      </c>
      <c r="H13" s="65">
        <f t="shared" si="1"/>
        <v>0.1184182068080178</v>
      </c>
      <c r="K13" s="180"/>
      <c r="L13" s="180"/>
      <c r="M13" s="180"/>
      <c r="N13" s="180"/>
      <c r="O13" s="180"/>
    </row>
    <row r="14" spans="2:15" ht="20.25" customHeight="1">
      <c r="B14" s="93" t="s">
        <v>52</v>
      </c>
      <c r="C14" s="142">
        <v>-62263</v>
      </c>
      <c r="D14" s="119">
        <v>-56684</v>
      </c>
      <c r="E14" s="264">
        <f t="shared" si="0"/>
        <v>9.8422835368005085E-2</v>
      </c>
      <c r="F14" s="142">
        <v>-122961</v>
      </c>
      <c r="G14" s="119">
        <v>-111117</v>
      </c>
      <c r="H14" s="65">
        <f t="shared" si="1"/>
        <v>0.10659035071141229</v>
      </c>
      <c r="K14" s="180"/>
      <c r="L14" s="180"/>
      <c r="M14" s="180"/>
      <c r="N14" s="180"/>
      <c r="O14" s="180"/>
    </row>
    <row r="15" spans="2:15" ht="20.25" customHeight="1">
      <c r="B15" s="93" t="s">
        <v>3</v>
      </c>
      <c r="C15" s="142">
        <v>-41943</v>
      </c>
      <c r="D15" s="119">
        <v>-40274</v>
      </c>
      <c r="E15" s="264">
        <f t="shared" si="0"/>
        <v>4.1441128271341311E-2</v>
      </c>
      <c r="F15" s="142">
        <v>-85033</v>
      </c>
      <c r="G15" s="119">
        <v>-80871</v>
      </c>
      <c r="H15" s="65">
        <f t="shared" si="1"/>
        <v>5.14646783148471E-2</v>
      </c>
      <c r="K15" s="180"/>
      <c r="L15" s="180"/>
      <c r="M15" s="180"/>
      <c r="N15" s="180"/>
      <c r="O15" s="180"/>
    </row>
    <row r="16" spans="2:15" ht="20.25" customHeight="1">
      <c r="B16" s="93" t="s">
        <v>2</v>
      </c>
      <c r="C16" s="142">
        <v>-39535</v>
      </c>
      <c r="D16" s="119">
        <v>-36205</v>
      </c>
      <c r="E16" s="264">
        <f t="shared" si="0"/>
        <v>9.1976246374810111E-2</v>
      </c>
      <c r="F16" s="142">
        <v>-77539</v>
      </c>
      <c r="G16" s="119">
        <v>-69876</v>
      </c>
      <c r="H16" s="65">
        <f t="shared" si="1"/>
        <v>0.1096656935142252</v>
      </c>
      <c r="K16" s="180"/>
      <c r="L16" s="180"/>
      <c r="M16" s="180"/>
      <c r="N16" s="180"/>
      <c r="O16" s="180"/>
    </row>
    <row r="17" spans="2:15" ht="20.25" customHeight="1">
      <c r="B17" s="93" t="s">
        <v>51</v>
      </c>
      <c r="C17" s="142">
        <v>-34025</v>
      </c>
      <c r="D17" s="119">
        <v>-24587</v>
      </c>
      <c r="E17" s="264">
        <f t="shared" si="0"/>
        <v>0.38386139016553461</v>
      </c>
      <c r="F17" s="142">
        <v>-66686</v>
      </c>
      <c r="G17" s="119">
        <v>-52627</v>
      </c>
      <c r="H17" s="65">
        <f t="shared" si="1"/>
        <v>0.26714424154901478</v>
      </c>
      <c r="K17" s="180"/>
      <c r="L17" s="180"/>
      <c r="M17" s="180"/>
      <c r="N17" s="180"/>
      <c r="O17" s="180"/>
    </row>
    <row r="18" spans="2:15" ht="20.25" customHeight="1">
      <c r="B18" s="93" t="s">
        <v>127</v>
      </c>
      <c r="C18" s="142">
        <v>-16830</v>
      </c>
      <c r="D18" s="119">
        <v>-7567</v>
      </c>
      <c r="E18" s="264">
        <f t="shared" si="0"/>
        <v>1.2241310955464517</v>
      </c>
      <c r="F18" s="142">
        <v>-42753</v>
      </c>
      <c r="G18" s="119">
        <v>-13064</v>
      </c>
      <c r="H18" s="65">
        <f t="shared" si="1"/>
        <v>2.2725811390079609</v>
      </c>
      <c r="K18" s="180"/>
      <c r="L18" s="180"/>
      <c r="M18" s="180"/>
      <c r="N18" s="180"/>
      <c r="O18" s="180"/>
    </row>
    <row r="19" spans="2:15" ht="20.25" customHeight="1">
      <c r="B19" s="93" t="s">
        <v>63</v>
      </c>
      <c r="C19" s="142">
        <v>-16749</v>
      </c>
      <c r="D19" s="119">
        <v>-11106</v>
      </c>
      <c r="E19" s="264">
        <f>(C19-D19)/D19</f>
        <v>0.50810372771474877</v>
      </c>
      <c r="F19" s="142">
        <v>-32508</v>
      </c>
      <c r="G19" s="119">
        <v>-21641</v>
      </c>
      <c r="H19" s="65">
        <f>(F19-G19)/G19</f>
        <v>0.50214869922831662</v>
      </c>
      <c r="K19" s="180"/>
      <c r="L19" s="180"/>
      <c r="M19" s="180"/>
      <c r="N19" s="180"/>
      <c r="O19" s="180"/>
    </row>
    <row r="20" spans="2:15" ht="30" customHeight="1">
      <c r="B20" s="93" t="s">
        <v>126</v>
      </c>
      <c r="C20" s="142">
        <v>-9248</v>
      </c>
      <c r="D20" s="119">
        <v>-8387</v>
      </c>
      <c r="E20" s="264">
        <f t="shared" si="0"/>
        <v>0.10265887683319423</v>
      </c>
      <c r="F20" s="142">
        <v>-15678</v>
      </c>
      <c r="G20" s="119">
        <v>-14305</v>
      </c>
      <c r="H20" s="65">
        <f t="shared" si="1"/>
        <v>9.5980426424327164E-2</v>
      </c>
      <c r="K20" s="180"/>
      <c r="L20" s="180"/>
      <c r="M20" s="180"/>
      <c r="N20" s="180"/>
      <c r="O20" s="180"/>
    </row>
    <row r="21" spans="2:15" ht="15.75" thickBot="1">
      <c r="B21" s="189" t="s">
        <v>128</v>
      </c>
      <c r="C21" s="145">
        <v>-35002</v>
      </c>
      <c r="D21" s="156">
        <v>-40997</v>
      </c>
      <c r="E21" s="267">
        <f t="shared" si="0"/>
        <v>-0.14623021196672928</v>
      </c>
      <c r="F21" s="145">
        <v>-71654</v>
      </c>
      <c r="G21" s="156">
        <v>-76614</v>
      </c>
      <c r="H21" s="108">
        <f t="shared" si="1"/>
        <v>-6.4740125825567124E-2</v>
      </c>
      <c r="K21" s="180"/>
      <c r="L21" s="180"/>
      <c r="M21" s="180"/>
      <c r="N21" s="180"/>
      <c r="O21" s="180"/>
    </row>
    <row r="22" spans="2:15" ht="30" customHeight="1" thickBot="1">
      <c r="B22" s="92" t="s">
        <v>118</v>
      </c>
      <c r="C22" s="254">
        <v>1447</v>
      </c>
      <c r="D22" s="197">
        <v>-1112</v>
      </c>
      <c r="E22" s="64">
        <f t="shared" si="0"/>
        <v>-2.3012589928057552</v>
      </c>
      <c r="F22" s="254">
        <v>1951</v>
      </c>
      <c r="G22" s="197">
        <v>-2770</v>
      </c>
      <c r="H22" s="64">
        <f t="shared" si="1"/>
        <v>-1.7043321299638989</v>
      </c>
    </row>
    <row r="23" spans="2:15" ht="30" customHeight="1" thickBot="1">
      <c r="B23" s="185" t="s">
        <v>50</v>
      </c>
      <c r="C23" s="253">
        <f>C4+C10+C22</f>
        <v>195004</v>
      </c>
      <c r="D23" s="184">
        <f>D4+D10+D22</f>
        <v>213081</v>
      </c>
      <c r="E23" s="268">
        <f>(C23-D23)/D23</f>
        <v>-8.4836282915886449E-2</v>
      </c>
      <c r="F23" s="253">
        <f>F4+F10+F22</f>
        <v>379618</v>
      </c>
      <c r="G23" s="184">
        <f>G4+G10+G22</f>
        <v>416071</v>
      </c>
      <c r="H23" s="95">
        <f>(F23-G23)/G23</f>
        <v>-8.7612450759605928E-2</v>
      </c>
    </row>
    <row r="24" spans="2:15" ht="30" customHeight="1">
      <c r="B24" s="127" t="s">
        <v>211</v>
      </c>
      <c r="C24" s="255">
        <v>747</v>
      </c>
      <c r="D24" s="188">
        <v>-8490</v>
      </c>
      <c r="E24" s="269">
        <f t="shared" si="0"/>
        <v>-1.0879858657243817</v>
      </c>
      <c r="F24" s="255">
        <v>4582</v>
      </c>
      <c r="G24" s="188">
        <v>3987</v>
      </c>
      <c r="H24" s="67">
        <f t="shared" si="1"/>
        <v>0.1492350137948332</v>
      </c>
    </row>
    <row r="25" spans="2:15" ht="30" customHeight="1">
      <c r="B25" s="21" t="s">
        <v>210</v>
      </c>
      <c r="C25" s="256">
        <v>-102398</v>
      </c>
      <c r="D25" s="120">
        <v>-92458</v>
      </c>
      <c r="E25" s="270">
        <f t="shared" si="0"/>
        <v>0.10750827402712583</v>
      </c>
      <c r="F25" s="256">
        <v>-182473</v>
      </c>
      <c r="G25" s="120">
        <v>-62387</v>
      </c>
      <c r="H25" s="67">
        <f t="shared" si="1"/>
        <v>1.924856139900941</v>
      </c>
    </row>
    <row r="26" spans="2:15" ht="30" customHeight="1" thickBot="1">
      <c r="B26" s="189" t="s">
        <v>212</v>
      </c>
      <c r="C26" s="257">
        <v>818</v>
      </c>
      <c r="D26" s="190">
        <v>771</v>
      </c>
      <c r="E26" s="271">
        <f t="shared" si="0"/>
        <v>6.0959792477302203E-2</v>
      </c>
      <c r="F26" s="257">
        <v>1580</v>
      </c>
      <c r="G26" s="156">
        <v>1501</v>
      </c>
      <c r="H26" s="65">
        <f t="shared" si="1"/>
        <v>5.2631578947368418E-2</v>
      </c>
    </row>
    <row r="27" spans="2:15" ht="30" customHeight="1" thickBot="1">
      <c r="B27" s="191" t="s">
        <v>155</v>
      </c>
      <c r="C27" s="258">
        <f>SUM(C23:C26)</f>
        <v>94171</v>
      </c>
      <c r="D27" s="192">
        <f>SUM(D23:D26)</f>
        <v>112904</v>
      </c>
      <c r="E27" s="272">
        <f t="shared" si="0"/>
        <v>-0.16591971940763836</v>
      </c>
      <c r="F27" s="258">
        <f>SUM(F23:F26)</f>
        <v>203307</v>
      </c>
      <c r="G27" s="192">
        <f>SUM(G23:G26)</f>
        <v>359172</v>
      </c>
      <c r="H27" s="95">
        <f t="shared" si="1"/>
        <v>-0.43395643312953125</v>
      </c>
    </row>
    <row r="28" spans="2:15" ht="30" customHeight="1" thickBot="1">
      <c r="B28" s="193" t="s">
        <v>5</v>
      </c>
      <c r="C28" s="259">
        <v>-13426</v>
      </c>
      <c r="D28" s="194">
        <v>-13401</v>
      </c>
      <c r="E28" s="273">
        <f t="shared" si="0"/>
        <v>1.865532422953511E-3</v>
      </c>
      <c r="F28" s="259">
        <v>-27457</v>
      </c>
      <c r="G28" s="194">
        <v>-54560</v>
      </c>
      <c r="H28" s="65">
        <f t="shared" si="1"/>
        <v>-0.4967558651026393</v>
      </c>
    </row>
    <row r="29" spans="2:15" ht="30" customHeight="1" thickBot="1">
      <c r="B29" s="186" t="s">
        <v>89</v>
      </c>
      <c r="C29" s="260">
        <f>SUM(C27:C28)</f>
        <v>80745</v>
      </c>
      <c r="D29" s="187">
        <f>SUM(D27:D28)</f>
        <v>99503</v>
      </c>
      <c r="E29" s="274">
        <f t="shared" si="0"/>
        <v>-0.18851692913781495</v>
      </c>
      <c r="F29" s="260">
        <f>SUM(F27:F28)</f>
        <v>175850</v>
      </c>
      <c r="G29" s="187">
        <f>SUM(G27:G28)</f>
        <v>304612</v>
      </c>
      <c r="H29" s="95">
        <f t="shared" si="1"/>
        <v>-0.42270823211166991</v>
      </c>
    </row>
    <row r="30" spans="2:15" ht="30" customHeight="1" thickBot="1">
      <c r="B30" s="93" t="s">
        <v>156</v>
      </c>
      <c r="C30" s="121">
        <v>80745</v>
      </c>
      <c r="D30" s="122">
        <v>99503</v>
      </c>
      <c r="E30" s="275">
        <f t="shared" si="0"/>
        <v>-0.18851692913781495</v>
      </c>
      <c r="F30" s="121">
        <v>175850</v>
      </c>
      <c r="G30" s="122">
        <v>304612</v>
      </c>
      <c r="H30" s="65">
        <f t="shared" si="1"/>
        <v>-0.42270823211166991</v>
      </c>
    </row>
    <row r="31" spans="2:15" ht="30" customHeight="1" thickBot="1">
      <c r="B31" s="123" t="s">
        <v>119</v>
      </c>
      <c r="C31" s="261">
        <v>0.23</v>
      </c>
      <c r="D31" s="125">
        <v>0.28999999999999998</v>
      </c>
      <c r="E31" s="276">
        <f t="shared" si="0"/>
        <v>-0.20689655172413784</v>
      </c>
      <c r="F31" s="261">
        <v>0.5</v>
      </c>
      <c r="G31" s="125">
        <v>0.87</v>
      </c>
      <c r="H31" s="124">
        <f t="shared" si="1"/>
        <v>-0.42528735632183906</v>
      </c>
    </row>
    <row r="32" spans="2:15" ht="30" customHeight="1" thickBot="1">
      <c r="B32" s="128"/>
      <c r="C32" s="130"/>
      <c r="D32" s="129"/>
      <c r="E32" s="277"/>
      <c r="F32" s="130"/>
      <c r="G32" s="129"/>
      <c r="H32" s="55"/>
    </row>
    <row r="33" spans="2:8" ht="30" customHeight="1">
      <c r="B33" s="131" t="s">
        <v>0</v>
      </c>
      <c r="C33" s="133">
        <f>C23-C14</f>
        <v>257267</v>
      </c>
      <c r="D33" s="132">
        <f>D23-D14</f>
        <v>269765</v>
      </c>
      <c r="E33" s="134">
        <f>(C33-D33)/D33</f>
        <v>-4.6329212462699013E-2</v>
      </c>
      <c r="F33" s="133">
        <f>F23-F14</f>
        <v>502579</v>
      </c>
      <c r="G33" s="132">
        <f>G23-G14</f>
        <v>527188</v>
      </c>
      <c r="H33" s="134">
        <f>(F33-G33)/G33</f>
        <v>-4.667974233100905E-2</v>
      </c>
    </row>
    <row r="34" spans="2:8" ht="30" customHeight="1" thickBot="1">
      <c r="B34" s="135" t="s">
        <v>6</v>
      </c>
      <c r="C34" s="137">
        <f>C33/C4</f>
        <v>0.34957890245592677</v>
      </c>
      <c r="D34" s="136">
        <f>D33/D4</f>
        <v>0.3779041668709594</v>
      </c>
      <c r="E34" s="317" t="s">
        <v>204</v>
      </c>
      <c r="F34" s="137">
        <f>F33/F4</f>
        <v>0.3507156265483144</v>
      </c>
      <c r="G34" s="136">
        <f>G33/G4</f>
        <v>0.38117562676330274</v>
      </c>
      <c r="H34" s="318" t="s">
        <v>205</v>
      </c>
    </row>
    <row r="35" spans="2:8" ht="15">
      <c r="B35" s="174"/>
      <c r="C35" s="174"/>
      <c r="D35" s="174"/>
      <c r="E35" s="173"/>
      <c r="F35" s="174"/>
      <c r="G35" s="174"/>
      <c r="H35" s="174"/>
    </row>
    <row r="36" spans="2:8">
      <c r="B36" s="89"/>
      <c r="C36" s="89"/>
      <c r="D36" s="89"/>
      <c r="E36" s="89"/>
      <c r="F36" s="89"/>
      <c r="G36" s="89"/>
      <c r="H36" s="89"/>
    </row>
  </sheetData>
  <mergeCells count="2">
    <mergeCell ref="C2:E2"/>
    <mergeCell ref="F2:H2"/>
  </mergeCells>
  <pageMargins left="0.7" right="0.7" top="0.75" bottom="0.75" header="0.3" footer="0.3"/>
  <pageSetup paperSize="9" scale="49" orientation="portrait" horizontalDpi="4294967294" r:id="rId1"/>
  <ignoredErrors>
    <ignoredError sqref="C4:D4 F4:G4 C10:D10 F10:G10" formulaRange="1"/>
    <ignoredError sqref="E4 E10 E23 E27 E29 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U21"/>
  <sheetViews>
    <sheetView showGridLines="0" zoomScaleNormal="100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2.875" customWidth="1"/>
    <col min="6" max="6" width="1.625" customWidth="1"/>
    <col min="7" max="7" width="9.625" customWidth="1"/>
    <col min="8" max="9" width="12.875" customWidth="1"/>
    <col min="10" max="10" width="9.625" customWidth="1"/>
    <col min="11" max="12" width="12.875" customWidth="1"/>
    <col min="13" max="13" width="9.625" customWidth="1"/>
    <col min="14" max="15" width="12.875" customWidth="1"/>
    <col min="16" max="16" width="9.625" customWidth="1"/>
  </cols>
  <sheetData>
    <row r="1" spans="2:21" ht="50.25" customHeight="1" thickBot="1">
      <c r="B1" s="90" t="s">
        <v>146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2:21" s="141" customFormat="1" ht="30" customHeight="1" thickBot="1">
      <c r="B2" s="146"/>
      <c r="C2" s="323" t="s">
        <v>82</v>
      </c>
      <c r="D2" s="324"/>
      <c r="E2" s="324"/>
      <c r="F2" s="324"/>
      <c r="G2" s="325"/>
      <c r="H2" s="323" t="s">
        <v>88</v>
      </c>
      <c r="I2" s="324"/>
      <c r="J2" s="325"/>
      <c r="K2" s="323" t="s">
        <v>138</v>
      </c>
      <c r="L2" s="324"/>
      <c r="M2" s="325"/>
      <c r="N2" s="323" t="s">
        <v>139</v>
      </c>
      <c r="O2" s="324"/>
      <c r="P2" s="325"/>
      <c r="Q2" s="78"/>
    </row>
    <row r="3" spans="2:21" s="141" customFormat="1" ht="20.25" customHeight="1" thickBot="1">
      <c r="B3" s="147"/>
      <c r="C3" s="320" t="s">
        <v>194</v>
      </c>
      <c r="D3" s="321"/>
      <c r="E3" s="321"/>
      <c r="F3" s="321"/>
      <c r="G3" s="322"/>
      <c r="H3" s="320" t="s">
        <v>194</v>
      </c>
      <c r="I3" s="321"/>
      <c r="J3" s="322"/>
      <c r="K3" s="320" t="s">
        <v>194</v>
      </c>
      <c r="L3" s="321"/>
      <c r="M3" s="322"/>
      <c r="N3" s="320" t="s">
        <v>194</v>
      </c>
      <c r="O3" s="321"/>
      <c r="P3" s="322"/>
      <c r="Q3" s="78"/>
      <c r="R3" s="178"/>
      <c r="S3" s="178"/>
      <c r="T3" s="178"/>
      <c r="U3" s="178"/>
    </row>
    <row r="4" spans="2:21" s="162" customFormat="1" ht="20.25" customHeight="1" thickBot="1">
      <c r="B4" s="10" t="s">
        <v>131</v>
      </c>
      <c r="C4" s="163" t="s">
        <v>192</v>
      </c>
      <c r="D4" s="206"/>
      <c r="E4" s="164" t="s">
        <v>193</v>
      </c>
      <c r="F4" s="164"/>
      <c r="G4" s="165" t="s">
        <v>137</v>
      </c>
      <c r="H4" s="163" t="s">
        <v>192</v>
      </c>
      <c r="I4" s="164" t="s">
        <v>193</v>
      </c>
      <c r="J4" s="165" t="s">
        <v>137</v>
      </c>
      <c r="K4" s="175" t="s">
        <v>192</v>
      </c>
      <c r="L4" s="176" t="s">
        <v>193</v>
      </c>
      <c r="M4" s="177" t="s">
        <v>137</v>
      </c>
      <c r="N4" s="163" t="s">
        <v>192</v>
      </c>
      <c r="O4" s="164" t="s">
        <v>193</v>
      </c>
      <c r="P4" s="177" t="s">
        <v>137</v>
      </c>
      <c r="Q4" s="161"/>
      <c r="R4" s="179"/>
      <c r="S4" s="179"/>
      <c r="T4" s="179"/>
      <c r="U4" s="179"/>
    </row>
    <row r="5" spans="2:21" s="141" customFormat="1" ht="20.25" customHeight="1">
      <c r="B5" s="148" t="s">
        <v>133</v>
      </c>
      <c r="C5" s="208">
        <v>950268</v>
      </c>
      <c r="D5" s="104"/>
      <c r="E5" s="105">
        <v>874720</v>
      </c>
      <c r="F5" s="105"/>
      <c r="G5" s="209">
        <f>C5-E5</f>
        <v>75548</v>
      </c>
      <c r="H5" s="208">
        <v>482742</v>
      </c>
      <c r="I5" s="105">
        <v>508338</v>
      </c>
      <c r="J5" s="105">
        <f>H5-I5</f>
        <v>-25596</v>
      </c>
      <c r="K5" s="214">
        <v>0</v>
      </c>
      <c r="L5" s="210">
        <v>0</v>
      </c>
      <c r="M5" s="215">
        <f>K5-L5</f>
        <v>0</v>
      </c>
      <c r="N5" s="199">
        <f>C5+H5+K5</f>
        <v>1433010</v>
      </c>
      <c r="O5" s="183">
        <f>E5+I5+L5</f>
        <v>1383058</v>
      </c>
      <c r="P5" s="211">
        <f>N5-O5</f>
        <v>49952</v>
      </c>
      <c r="Q5" s="78"/>
      <c r="R5" s="180"/>
      <c r="S5" s="180"/>
      <c r="T5" s="180"/>
      <c r="U5" s="178"/>
    </row>
    <row r="6" spans="2:21" s="141" customFormat="1" ht="20.25" customHeight="1">
      <c r="B6" s="149" t="s">
        <v>134</v>
      </c>
      <c r="C6" s="58">
        <v>12445</v>
      </c>
      <c r="D6" s="79"/>
      <c r="E6" s="59">
        <v>5142</v>
      </c>
      <c r="F6" s="59"/>
      <c r="G6" s="152">
        <f t="shared" ref="G6:G11" si="0">C6-E6</f>
        <v>7303</v>
      </c>
      <c r="H6" s="58">
        <v>50039</v>
      </c>
      <c r="I6" s="59">
        <v>49889</v>
      </c>
      <c r="J6" s="59">
        <f t="shared" ref="J6:J11" si="1">H6-I6</f>
        <v>150</v>
      </c>
      <c r="K6" s="58">
        <v>-62484</v>
      </c>
      <c r="L6" s="59">
        <v>-55031</v>
      </c>
      <c r="M6" s="155">
        <f t="shared" ref="M6:M11" si="2">K6-L6</f>
        <v>-7453</v>
      </c>
      <c r="N6" s="213">
        <f t="shared" ref="N6:N11" si="3">C6+H6+K6</f>
        <v>0</v>
      </c>
      <c r="O6" s="167">
        <f t="shared" ref="O6:O11" si="4">E6+I6+L6</f>
        <v>0</v>
      </c>
      <c r="P6" s="168">
        <f t="shared" ref="P6:P11" si="5">N6-O6</f>
        <v>0</v>
      </c>
      <c r="Q6" s="78"/>
      <c r="R6" s="181"/>
      <c r="S6" s="181"/>
      <c r="T6" s="181"/>
      <c r="U6" s="178"/>
    </row>
    <row r="7" spans="2:21" s="141" customFormat="1" ht="20.25" customHeight="1">
      <c r="B7" s="150" t="s">
        <v>135</v>
      </c>
      <c r="C7" s="143">
        <v>962713</v>
      </c>
      <c r="D7" s="207"/>
      <c r="E7" s="153">
        <v>879862</v>
      </c>
      <c r="F7" s="153"/>
      <c r="G7" s="158">
        <f t="shared" si="0"/>
        <v>82851</v>
      </c>
      <c r="H7" s="143">
        <v>532781</v>
      </c>
      <c r="I7" s="153">
        <v>558227</v>
      </c>
      <c r="J7" s="153">
        <f t="shared" si="1"/>
        <v>-25446</v>
      </c>
      <c r="K7" s="143">
        <v>-62484</v>
      </c>
      <c r="L7" s="153">
        <v>-55031</v>
      </c>
      <c r="M7" s="159">
        <f t="shared" si="2"/>
        <v>-7453</v>
      </c>
      <c r="N7" s="212">
        <f t="shared" si="3"/>
        <v>1433010</v>
      </c>
      <c r="O7" s="120">
        <f t="shared" si="4"/>
        <v>1383058</v>
      </c>
      <c r="P7" s="159">
        <f t="shared" si="5"/>
        <v>49952</v>
      </c>
      <c r="Q7" s="78"/>
      <c r="R7" s="182"/>
      <c r="S7" s="182"/>
      <c r="T7" s="182"/>
      <c r="U7" s="178"/>
    </row>
    <row r="8" spans="2:21" s="141" customFormat="1" ht="20.25" customHeight="1">
      <c r="B8" s="150" t="s">
        <v>0</v>
      </c>
      <c r="C8" s="143">
        <v>324199</v>
      </c>
      <c r="D8" s="207"/>
      <c r="E8" s="153">
        <v>329905</v>
      </c>
      <c r="F8" s="153"/>
      <c r="G8" s="158">
        <f t="shared" si="0"/>
        <v>-5706</v>
      </c>
      <c r="H8" s="143">
        <v>178380</v>
      </c>
      <c r="I8" s="153">
        <v>197281</v>
      </c>
      <c r="J8" s="153">
        <f t="shared" si="1"/>
        <v>-18901</v>
      </c>
      <c r="K8" s="166">
        <v>0</v>
      </c>
      <c r="L8" s="153">
        <v>2</v>
      </c>
      <c r="M8" s="159">
        <f t="shared" si="2"/>
        <v>-2</v>
      </c>
      <c r="N8" s="212">
        <f t="shared" si="3"/>
        <v>502579</v>
      </c>
      <c r="O8" s="120">
        <f t="shared" si="4"/>
        <v>527188</v>
      </c>
      <c r="P8" s="159">
        <f t="shared" si="5"/>
        <v>-24609</v>
      </c>
      <c r="Q8" s="78"/>
      <c r="R8" s="182"/>
      <c r="S8" s="182"/>
      <c r="T8" s="182"/>
      <c r="U8" s="178"/>
    </row>
    <row r="9" spans="2:21" s="141" customFormat="1" ht="20.25" customHeight="1">
      <c r="B9" s="150" t="s">
        <v>4</v>
      </c>
      <c r="C9" s="143">
        <v>217082</v>
      </c>
      <c r="D9" s="207"/>
      <c r="E9" s="153">
        <v>240673</v>
      </c>
      <c r="F9" s="153"/>
      <c r="G9" s="158">
        <f t="shared" si="0"/>
        <v>-23591</v>
      </c>
      <c r="H9" s="143">
        <v>163924</v>
      </c>
      <c r="I9" s="153">
        <v>177453</v>
      </c>
      <c r="J9" s="153">
        <f t="shared" si="1"/>
        <v>-13529</v>
      </c>
      <c r="K9" s="143">
        <v>-1388</v>
      </c>
      <c r="L9" s="153">
        <v>-2055</v>
      </c>
      <c r="M9" s="159">
        <f t="shared" si="2"/>
        <v>667</v>
      </c>
      <c r="N9" s="212">
        <f t="shared" si="3"/>
        <v>379618</v>
      </c>
      <c r="O9" s="120">
        <f t="shared" si="4"/>
        <v>416071</v>
      </c>
      <c r="P9" s="159">
        <f t="shared" si="5"/>
        <v>-36453</v>
      </c>
      <c r="Q9" s="78"/>
      <c r="R9" s="182"/>
      <c r="S9" s="182"/>
      <c r="T9" s="182"/>
      <c r="U9" s="178"/>
    </row>
    <row r="10" spans="2:21" s="141" customFormat="1" ht="48" customHeight="1">
      <c r="B10" s="149" t="s">
        <v>136</v>
      </c>
      <c r="C10" s="143">
        <v>134791</v>
      </c>
      <c r="D10" s="207" t="s">
        <v>145</v>
      </c>
      <c r="E10" s="59">
        <v>102572</v>
      </c>
      <c r="F10" s="59" t="s">
        <v>145</v>
      </c>
      <c r="G10" s="152">
        <f t="shared" si="0"/>
        <v>32219</v>
      </c>
      <c r="H10" s="143">
        <v>10747</v>
      </c>
      <c r="I10" s="59">
        <v>15866</v>
      </c>
      <c r="J10" s="59">
        <f t="shared" si="1"/>
        <v>-5119</v>
      </c>
      <c r="K10" s="166">
        <v>0</v>
      </c>
      <c r="L10" s="167">
        <v>0</v>
      </c>
      <c r="M10" s="168">
        <f t="shared" si="2"/>
        <v>0</v>
      </c>
      <c r="N10" s="118">
        <f t="shared" si="3"/>
        <v>145538</v>
      </c>
      <c r="O10" s="119">
        <f t="shared" si="4"/>
        <v>118438</v>
      </c>
      <c r="P10" s="155">
        <f t="shared" si="5"/>
        <v>27100</v>
      </c>
      <c r="Q10" s="78"/>
      <c r="R10" s="182"/>
      <c r="S10" s="182"/>
      <c r="T10" s="182"/>
      <c r="U10" s="178"/>
    </row>
    <row r="11" spans="2:21" s="141" customFormat="1" ht="20.25" customHeight="1">
      <c r="B11" s="149" t="s">
        <v>152</v>
      </c>
      <c r="C11" s="143">
        <v>106350</v>
      </c>
      <c r="D11" s="207"/>
      <c r="E11" s="59">
        <v>85739</v>
      </c>
      <c r="F11" s="59"/>
      <c r="G11" s="152">
        <f t="shared" si="0"/>
        <v>20611</v>
      </c>
      <c r="H11" s="143">
        <v>14456</v>
      </c>
      <c r="I11" s="59">
        <v>19730</v>
      </c>
      <c r="J11" s="59">
        <f t="shared" si="1"/>
        <v>-5274</v>
      </c>
      <c r="K11" s="143">
        <v>1388</v>
      </c>
      <c r="L11" s="59">
        <v>2057</v>
      </c>
      <c r="M11" s="168">
        <f t="shared" si="2"/>
        <v>-669</v>
      </c>
      <c r="N11" s="118">
        <f t="shared" si="3"/>
        <v>122194</v>
      </c>
      <c r="O11" s="119">
        <f t="shared" si="4"/>
        <v>107526</v>
      </c>
      <c r="P11" s="155">
        <f t="shared" si="5"/>
        <v>14668</v>
      </c>
      <c r="Q11" s="78"/>
      <c r="R11" s="182"/>
      <c r="S11" s="182"/>
      <c r="T11" s="182"/>
      <c r="U11" s="178"/>
    </row>
    <row r="12" spans="2:21" s="141" customFormat="1" ht="20.25" customHeight="1" thickBot="1">
      <c r="B12" s="151" t="s">
        <v>153</v>
      </c>
      <c r="C12" s="144">
        <v>767</v>
      </c>
      <c r="D12" s="87"/>
      <c r="E12" s="250">
        <v>3493</v>
      </c>
      <c r="F12" s="94"/>
      <c r="G12" s="154">
        <f>C12-E12</f>
        <v>-2726</v>
      </c>
      <c r="H12" s="278">
        <v>0</v>
      </c>
      <c r="I12" s="250">
        <v>98</v>
      </c>
      <c r="J12" s="94">
        <f>H12-I12</f>
        <v>-98</v>
      </c>
      <c r="K12" s="278">
        <v>0</v>
      </c>
      <c r="L12" s="250">
        <v>0</v>
      </c>
      <c r="M12" s="251">
        <f>K12-L12</f>
        <v>0</v>
      </c>
      <c r="N12" s="200">
        <f>C12+H12+K12</f>
        <v>767</v>
      </c>
      <c r="O12" s="156">
        <f>E12+I12+L12</f>
        <v>3591</v>
      </c>
      <c r="P12" s="157">
        <f>N12-O12</f>
        <v>-2824</v>
      </c>
      <c r="Q12" s="78"/>
      <c r="R12" s="180"/>
      <c r="S12" s="180"/>
      <c r="T12" s="180"/>
      <c r="U12" s="178"/>
    </row>
    <row r="13" spans="2:21" s="141" customFormat="1" ht="20.25" customHeight="1"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78"/>
      <c r="R13" s="178"/>
      <c r="S13" s="178"/>
      <c r="T13" s="178"/>
      <c r="U13" s="178"/>
    </row>
    <row r="14" spans="2:21" s="141" customFormat="1" ht="20.25" customHeight="1">
      <c r="B14" s="205" t="s">
        <v>144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78"/>
      <c r="R14" s="178"/>
      <c r="S14" s="178"/>
      <c r="T14" s="178"/>
      <c r="U14" s="178"/>
    </row>
    <row r="15" spans="2:21" ht="15">
      <c r="G15" s="138"/>
      <c r="H15" s="1"/>
      <c r="I15" s="138"/>
      <c r="J15" s="138"/>
      <c r="K15" s="1"/>
      <c r="L15" s="1"/>
      <c r="M15" s="1"/>
      <c r="N15" s="1"/>
      <c r="O15" s="1"/>
      <c r="P15" s="1"/>
      <c r="Q15" s="1"/>
    </row>
    <row r="16" spans="2:21" ht="15">
      <c r="G16" s="138"/>
      <c r="H16" s="1"/>
      <c r="I16" s="138"/>
      <c r="J16" s="138"/>
      <c r="K16" s="1"/>
      <c r="L16" s="1"/>
      <c r="M16" s="1"/>
      <c r="N16" s="1"/>
      <c r="O16" s="1"/>
      <c r="P16" s="1"/>
      <c r="Q16" s="1"/>
    </row>
    <row r="17" spans="2:17" ht="15">
      <c r="G17" s="138"/>
      <c r="H17" s="1"/>
      <c r="I17" s="138"/>
      <c r="J17" s="138"/>
      <c r="K17" s="1"/>
      <c r="L17" s="1"/>
      <c r="M17" s="1"/>
      <c r="N17" s="1"/>
      <c r="O17" s="1"/>
      <c r="P17" s="1"/>
      <c r="Q17" s="1"/>
    </row>
    <row r="18" spans="2:17" ht="15">
      <c r="G18" s="139"/>
      <c r="H18" s="1"/>
      <c r="I18" s="139"/>
      <c r="J18" s="139"/>
      <c r="K18" s="1"/>
      <c r="L18" s="1"/>
      <c r="M18" s="1"/>
      <c r="N18" s="1"/>
      <c r="O18" s="1"/>
      <c r="P18" s="1"/>
      <c r="Q18" s="1"/>
    </row>
    <row r="19" spans="2:17" ht="15">
      <c r="G19" s="140"/>
      <c r="H19" s="1"/>
      <c r="I19" s="140"/>
      <c r="J19" s="140"/>
      <c r="K19" s="1"/>
      <c r="L19" s="1"/>
      <c r="M19" s="1"/>
      <c r="N19" s="1"/>
      <c r="O19" s="1"/>
      <c r="P19" s="1"/>
      <c r="Q19" s="1"/>
    </row>
    <row r="20" spans="2:17" ht="15">
      <c r="G20" s="139"/>
      <c r="H20" s="1"/>
      <c r="I20" s="139"/>
      <c r="J20" s="139"/>
      <c r="K20" s="1"/>
      <c r="L20" s="1"/>
      <c r="M20" s="1"/>
      <c r="N20" s="1"/>
      <c r="O20" s="1"/>
      <c r="P20" s="1"/>
      <c r="Q20" s="1"/>
    </row>
    <row r="21" spans="2:17" ht="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</sheetData>
  <mergeCells count="8">
    <mergeCell ref="N2:P2"/>
    <mergeCell ref="N3:P3"/>
    <mergeCell ref="C2:G2"/>
    <mergeCell ref="H3:J3"/>
    <mergeCell ref="H2:J2"/>
    <mergeCell ref="C3:G3"/>
    <mergeCell ref="K2:M2"/>
    <mergeCell ref="K3:M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4.25"/>
  <cols>
    <col min="1" max="1" width="1.625" style="89" customWidth="1"/>
    <col min="2" max="2" width="53.75" customWidth="1"/>
    <col min="3" max="5" width="15.625" customWidth="1"/>
  </cols>
  <sheetData>
    <row r="1" spans="2:9" ht="50.25" customHeight="1" thickBot="1">
      <c r="B1" s="90" t="s">
        <v>113</v>
      </c>
      <c r="C1" s="89"/>
      <c r="D1" s="89"/>
      <c r="E1" s="89"/>
    </row>
    <row r="2" spans="2:9" ht="40.5" customHeight="1" thickBot="1">
      <c r="B2" s="126" t="s">
        <v>132</v>
      </c>
      <c r="C2" s="97" t="s">
        <v>192</v>
      </c>
      <c r="D2" s="47" t="s">
        <v>149</v>
      </c>
      <c r="E2" s="46" t="s">
        <v>69</v>
      </c>
    </row>
    <row r="3" spans="2:9" ht="30" customHeight="1" thickBot="1">
      <c r="B3" s="169" t="s">
        <v>7</v>
      </c>
      <c r="C3" s="172"/>
      <c r="D3" s="170"/>
      <c r="E3" s="171"/>
    </row>
    <row r="4" spans="2:9" ht="20.25" customHeight="1">
      <c r="B4" s="51" t="s">
        <v>8</v>
      </c>
      <c r="C4" s="104">
        <v>418521</v>
      </c>
      <c r="D4" s="105">
        <v>420060</v>
      </c>
      <c r="E4" s="106">
        <f t="shared" ref="E4:E23" si="0">(C4-D4)/D4</f>
        <v>-3.6637623196686189E-3</v>
      </c>
    </row>
    <row r="5" spans="2:9" ht="20.25" customHeight="1">
      <c r="B5" s="52" t="s">
        <v>9</v>
      </c>
      <c r="C5" s="79">
        <v>265011</v>
      </c>
      <c r="D5" s="59">
        <v>276407</v>
      </c>
      <c r="E5" s="65">
        <f t="shared" si="0"/>
        <v>-4.1229057151229889E-2</v>
      </c>
    </row>
    <row r="6" spans="2:9" ht="20.25" customHeight="1">
      <c r="B6" s="52" t="s">
        <v>12</v>
      </c>
      <c r="C6" s="79">
        <v>2568033</v>
      </c>
      <c r="D6" s="59">
        <v>2568033</v>
      </c>
      <c r="E6" s="65">
        <f t="shared" si="0"/>
        <v>0</v>
      </c>
    </row>
    <row r="7" spans="2:9" ht="20.25" customHeight="1">
      <c r="B7" s="52" t="s">
        <v>59</v>
      </c>
      <c r="C7" s="79">
        <v>847800</v>
      </c>
      <c r="D7" s="59">
        <v>847800</v>
      </c>
      <c r="E7" s="65">
        <f t="shared" si="0"/>
        <v>0</v>
      </c>
    </row>
    <row r="8" spans="2:9" ht="20.25" customHeight="1">
      <c r="B8" s="52" t="s">
        <v>62</v>
      </c>
      <c r="C8" s="79">
        <v>83804</v>
      </c>
      <c r="D8" s="59">
        <v>81380</v>
      </c>
      <c r="E8" s="65">
        <f t="shared" si="0"/>
        <v>2.9786188252641926E-2</v>
      </c>
    </row>
    <row r="9" spans="2:9" ht="20.25" customHeight="1">
      <c r="B9" s="52" t="s">
        <v>60</v>
      </c>
      <c r="C9" s="79">
        <v>115904</v>
      </c>
      <c r="D9" s="59">
        <v>97988</v>
      </c>
      <c r="E9" s="65">
        <f t="shared" si="0"/>
        <v>0.18283871494468709</v>
      </c>
    </row>
    <row r="10" spans="2:9" ht="20.25" customHeight="1">
      <c r="B10" s="52" t="s">
        <v>10</v>
      </c>
      <c r="C10" s="79">
        <v>7788</v>
      </c>
      <c r="D10" s="59">
        <v>8357</v>
      </c>
      <c r="E10" s="65">
        <f t="shared" si="0"/>
        <v>-6.808663395955486E-2</v>
      </c>
    </row>
    <row r="11" spans="2:9" ht="20.25" customHeight="1">
      <c r="B11" s="52" t="s">
        <v>100</v>
      </c>
      <c r="C11" s="79">
        <v>32935</v>
      </c>
      <c r="D11" s="59">
        <v>35125</v>
      </c>
      <c r="E11" s="65">
        <f t="shared" si="0"/>
        <v>-6.2348754448398575E-2</v>
      </c>
    </row>
    <row r="12" spans="2:9" ht="20.25" customHeight="1">
      <c r="B12" s="52" t="s">
        <v>101</v>
      </c>
      <c r="C12" s="79">
        <v>61422</v>
      </c>
      <c r="D12" s="59">
        <v>109642</v>
      </c>
      <c r="E12" s="65">
        <f t="shared" si="0"/>
        <v>-0.43979496908119153</v>
      </c>
    </row>
    <row r="13" spans="2:9" ht="20.25" customHeight="1" thickBot="1">
      <c r="B13" s="91" t="s">
        <v>11</v>
      </c>
      <c r="C13" s="87">
        <v>27326</v>
      </c>
      <c r="D13" s="94">
        <v>31356</v>
      </c>
      <c r="E13" s="108">
        <f t="shared" si="0"/>
        <v>-0.12852404643449419</v>
      </c>
    </row>
    <row r="14" spans="2:9" ht="30" customHeight="1" thickBot="1">
      <c r="B14" s="218" t="s">
        <v>13</v>
      </c>
      <c r="C14" s="219">
        <f>SUM(C4:C13)</f>
        <v>4428544</v>
      </c>
      <c r="D14" s="220">
        <f>SUM(D4:D13)</f>
        <v>4476148</v>
      </c>
      <c r="E14" s="217">
        <f t="shared" si="0"/>
        <v>-1.0635037089926427E-2</v>
      </c>
    </row>
    <row r="15" spans="2:9" ht="20.25" customHeight="1">
      <c r="B15" s="52" t="s">
        <v>61</v>
      </c>
      <c r="C15" s="79">
        <v>170743</v>
      </c>
      <c r="D15" s="59">
        <v>141652</v>
      </c>
      <c r="E15" s="65">
        <f t="shared" si="0"/>
        <v>0.20536949707734448</v>
      </c>
      <c r="H15" s="216"/>
      <c r="I15" s="216"/>
    </row>
    <row r="16" spans="2:9" ht="20.25" customHeight="1">
      <c r="B16" s="52" t="s">
        <v>14</v>
      </c>
      <c r="C16" s="79">
        <v>157445</v>
      </c>
      <c r="D16" s="59">
        <v>161974</v>
      </c>
      <c r="E16" s="65">
        <f t="shared" si="0"/>
        <v>-2.7961277735932929E-2</v>
      </c>
      <c r="H16" s="216"/>
      <c r="I16" s="216"/>
    </row>
    <row r="17" spans="2:9" ht="20.25" customHeight="1">
      <c r="B17" s="52" t="s">
        <v>102</v>
      </c>
      <c r="C17" s="79">
        <v>410902</v>
      </c>
      <c r="D17" s="59">
        <v>375659</v>
      </c>
      <c r="E17" s="65">
        <f t="shared" si="0"/>
        <v>9.3816466529485512E-2</v>
      </c>
      <c r="H17" s="216"/>
      <c r="I17" s="216"/>
    </row>
    <row r="18" spans="2:9" ht="20.25" customHeight="1">
      <c r="B18" s="52" t="s">
        <v>103</v>
      </c>
      <c r="C18" s="79">
        <v>1952</v>
      </c>
      <c r="D18" s="59">
        <v>6494</v>
      </c>
      <c r="E18" s="65">
        <f t="shared" si="0"/>
        <v>-0.69941484447182012</v>
      </c>
      <c r="H18" s="216"/>
      <c r="I18" s="216"/>
    </row>
    <row r="19" spans="2:9" ht="20.25" customHeight="1">
      <c r="B19" s="52" t="s">
        <v>104</v>
      </c>
      <c r="C19" s="79">
        <v>63564</v>
      </c>
      <c r="D19" s="59">
        <v>57096</v>
      </c>
      <c r="E19" s="65">
        <f t="shared" si="0"/>
        <v>0.11328289197141655</v>
      </c>
      <c r="H19" s="216"/>
      <c r="I19" s="216"/>
    </row>
    <row r="20" spans="2:9" ht="20.25" customHeight="1">
      <c r="B20" s="52" t="s">
        <v>105</v>
      </c>
      <c r="C20" s="79">
        <v>93754</v>
      </c>
      <c r="D20" s="59">
        <v>71968</v>
      </c>
      <c r="E20" s="65">
        <f t="shared" si="0"/>
        <v>0.30271787461093819</v>
      </c>
      <c r="H20" s="216"/>
      <c r="I20" s="216"/>
    </row>
    <row r="21" spans="2:9" ht="20.25" customHeight="1" thickBot="1">
      <c r="B21" s="52" t="s">
        <v>15</v>
      </c>
      <c r="C21" s="79">
        <v>265803</v>
      </c>
      <c r="D21" s="59">
        <v>270354</v>
      </c>
      <c r="E21" s="65">
        <f t="shared" si="0"/>
        <v>-1.6833484986351229E-2</v>
      </c>
      <c r="H21" s="216"/>
      <c r="I21" s="216"/>
    </row>
    <row r="22" spans="2:9" ht="30" customHeight="1" thickBot="1">
      <c r="B22" s="81" t="s">
        <v>16</v>
      </c>
      <c r="C22" s="82">
        <f>SUM(C15:C21)</f>
        <v>1164163</v>
      </c>
      <c r="D22" s="83">
        <f>SUM(D15:D21)</f>
        <v>1085197</v>
      </c>
      <c r="E22" s="95">
        <f t="shared" si="0"/>
        <v>7.2766511518185181E-2</v>
      </c>
    </row>
    <row r="23" spans="2:9" ht="30" customHeight="1" thickBot="1">
      <c r="B23" s="84" t="s">
        <v>17</v>
      </c>
      <c r="C23" s="85">
        <f>C22+C14</f>
        <v>5592707</v>
      </c>
      <c r="D23" s="85">
        <f>D14+D22</f>
        <v>5561345</v>
      </c>
      <c r="E23" s="96">
        <f t="shared" si="0"/>
        <v>5.639283302870079E-3</v>
      </c>
    </row>
    <row r="24" spans="2:9" ht="30" customHeight="1" thickBot="1">
      <c r="B24" s="169" t="s">
        <v>18</v>
      </c>
      <c r="C24" s="173"/>
      <c r="D24" s="173"/>
      <c r="E24" s="173"/>
    </row>
    <row r="25" spans="2:9" ht="20.25" customHeight="1">
      <c r="B25" s="51" t="s">
        <v>19</v>
      </c>
      <c r="C25" s="104">
        <v>13934</v>
      </c>
      <c r="D25" s="105">
        <v>13934</v>
      </c>
      <c r="E25" s="106">
        <f t="shared" ref="E25:E30" si="1">(C25-D25)/D25</f>
        <v>0</v>
      </c>
      <c r="G25" s="216"/>
      <c r="H25" s="216"/>
    </row>
    <row r="26" spans="2:9" ht="20.25" customHeight="1">
      <c r="B26" s="52" t="s">
        <v>106</v>
      </c>
      <c r="C26" s="79">
        <v>1295103</v>
      </c>
      <c r="D26" s="59">
        <v>1295103</v>
      </c>
      <c r="E26" s="65">
        <f t="shared" si="1"/>
        <v>0</v>
      </c>
      <c r="G26" s="216"/>
      <c r="H26" s="216"/>
    </row>
    <row r="27" spans="2:9" ht="20.25" customHeight="1">
      <c r="B27" s="52" t="s">
        <v>107</v>
      </c>
      <c r="C27" s="79">
        <v>-13285</v>
      </c>
      <c r="D27" s="59">
        <v>-16327</v>
      </c>
      <c r="E27" s="65">
        <f t="shared" si="1"/>
        <v>-0.18631714338212776</v>
      </c>
      <c r="G27" s="216"/>
      <c r="H27" s="216"/>
    </row>
    <row r="28" spans="2:9" ht="20.25" customHeight="1" thickBot="1">
      <c r="B28" s="91" t="s">
        <v>108</v>
      </c>
      <c r="C28" s="87">
        <v>1351543</v>
      </c>
      <c r="D28" s="94">
        <v>1175693</v>
      </c>
      <c r="E28" s="108">
        <f t="shared" si="1"/>
        <v>0.14957135918985653</v>
      </c>
      <c r="G28" s="216"/>
      <c r="H28" s="216"/>
    </row>
    <row r="29" spans="2:9" ht="30" customHeight="1" thickBot="1">
      <c r="B29" s="81" t="s">
        <v>20</v>
      </c>
      <c r="C29" s="82">
        <f>SUM(C25:C28)</f>
        <v>2647295</v>
      </c>
      <c r="D29" s="83">
        <f>SUM(D25:D28)</f>
        <v>2468403</v>
      </c>
      <c r="E29" s="95">
        <f t="shared" si="1"/>
        <v>7.247276883069742E-2</v>
      </c>
      <c r="G29" s="221"/>
      <c r="H29" s="221"/>
    </row>
    <row r="30" spans="2:9" ht="20.25" customHeight="1">
      <c r="B30" s="52" t="s">
        <v>21</v>
      </c>
      <c r="C30" s="79">
        <v>422858</v>
      </c>
      <c r="D30" s="59">
        <v>592003</v>
      </c>
      <c r="E30" s="65">
        <f t="shared" si="1"/>
        <v>-0.28571645751795177</v>
      </c>
      <c r="G30" s="216"/>
      <c r="H30" s="216"/>
    </row>
    <row r="31" spans="2:9" ht="20.25" customHeight="1">
      <c r="B31" s="52" t="s">
        <v>114</v>
      </c>
      <c r="C31" s="79">
        <v>1395972</v>
      </c>
      <c r="D31" s="59">
        <v>1316479</v>
      </c>
      <c r="E31" s="65">
        <f t="shared" ref="E31:E35" si="2">(C31-D31)/D31</f>
        <v>6.0383036873356888E-2</v>
      </c>
      <c r="G31" s="216"/>
      <c r="H31" s="216"/>
    </row>
    <row r="32" spans="2:9" ht="20.25" customHeight="1">
      <c r="B32" s="52" t="s">
        <v>109</v>
      </c>
      <c r="C32" s="79">
        <v>424</v>
      </c>
      <c r="D32" s="59">
        <v>551</v>
      </c>
      <c r="E32" s="65">
        <f t="shared" si="2"/>
        <v>-0.23049001814882034</v>
      </c>
      <c r="G32" s="216"/>
      <c r="H32" s="216"/>
    </row>
    <row r="33" spans="2:8" ht="20.25" customHeight="1">
      <c r="B33" s="52" t="s">
        <v>110</v>
      </c>
      <c r="C33" s="79">
        <v>93150</v>
      </c>
      <c r="D33" s="59">
        <v>94258</v>
      </c>
      <c r="E33" s="65">
        <f t="shared" si="2"/>
        <v>-1.1754970400390417E-2</v>
      </c>
      <c r="G33" s="216"/>
      <c r="H33" s="216"/>
    </row>
    <row r="34" spans="2:8" ht="20.25" customHeight="1">
      <c r="B34" s="52" t="s">
        <v>111</v>
      </c>
      <c r="C34" s="79">
        <v>4754</v>
      </c>
      <c r="D34" s="59">
        <v>5181</v>
      </c>
      <c r="E34" s="65">
        <f t="shared" si="2"/>
        <v>-8.2416521906967771E-2</v>
      </c>
      <c r="G34" s="216"/>
      <c r="H34" s="216"/>
    </row>
    <row r="35" spans="2:8" ht="20.25" customHeight="1" thickBot="1">
      <c r="B35" s="91" t="s">
        <v>23</v>
      </c>
      <c r="C35" s="87">
        <v>10154</v>
      </c>
      <c r="D35" s="94">
        <v>17690</v>
      </c>
      <c r="E35" s="65">
        <f t="shared" si="2"/>
        <v>-0.42600339174674956</v>
      </c>
      <c r="G35" s="216"/>
      <c r="H35" s="216"/>
    </row>
    <row r="36" spans="2:8" ht="30" customHeight="1" thickBot="1">
      <c r="B36" s="81" t="s">
        <v>24</v>
      </c>
      <c r="C36" s="82">
        <f>SUM(C30:C35)</f>
        <v>1927312</v>
      </c>
      <c r="D36" s="83">
        <f>SUM(D30:D35)</f>
        <v>2026162</v>
      </c>
      <c r="E36" s="95">
        <f>(C36-D36)/D36</f>
        <v>-4.8786819612646963E-2</v>
      </c>
      <c r="G36" s="221"/>
      <c r="H36" s="221"/>
    </row>
    <row r="37" spans="2:8" ht="20.25" customHeight="1">
      <c r="B37" s="52" t="s">
        <v>21</v>
      </c>
      <c r="C37" s="79">
        <v>263389</v>
      </c>
      <c r="D37" s="59">
        <v>275608</v>
      </c>
      <c r="E37" s="65">
        <f>(C37-D37)/D37</f>
        <v>-4.4334707265391425E-2</v>
      </c>
      <c r="G37" s="216"/>
      <c r="H37" s="216"/>
    </row>
    <row r="38" spans="2:8" ht="20.25" customHeight="1">
      <c r="B38" s="52" t="s">
        <v>115</v>
      </c>
      <c r="C38" s="79">
        <v>102957</v>
      </c>
      <c r="D38" s="59">
        <v>97256</v>
      </c>
      <c r="E38" s="65">
        <f t="shared" ref="E38:E43" si="3">(C38-D38)/D38</f>
        <v>5.8618491404129308E-2</v>
      </c>
      <c r="G38" s="216"/>
      <c r="H38" s="216"/>
    </row>
    <row r="39" spans="2:8" ht="20.25" customHeight="1">
      <c r="B39" s="52" t="s">
        <v>22</v>
      </c>
      <c r="C39" s="79">
        <v>247</v>
      </c>
      <c r="D39" s="59">
        <v>233</v>
      </c>
      <c r="E39" s="65">
        <f t="shared" si="3"/>
        <v>6.0085836909871244E-2</v>
      </c>
      <c r="G39" s="216"/>
      <c r="H39" s="216"/>
    </row>
    <row r="40" spans="2:8" ht="20.25" customHeight="1">
      <c r="B40" s="93" t="s">
        <v>26</v>
      </c>
      <c r="C40" s="79">
        <v>428004</v>
      </c>
      <c r="D40" s="59">
        <v>472094</v>
      </c>
      <c r="E40" s="65">
        <f t="shared" si="3"/>
        <v>-9.3392417611746811E-2</v>
      </c>
      <c r="G40" s="216"/>
      <c r="H40" s="216"/>
    </row>
    <row r="41" spans="2:8" ht="20.25" customHeight="1">
      <c r="B41" s="93" t="s">
        <v>25</v>
      </c>
      <c r="C41" s="79">
        <v>6510</v>
      </c>
      <c r="D41" s="59">
        <v>7092</v>
      </c>
      <c r="E41" s="65">
        <f t="shared" si="3"/>
        <v>-8.2064297800338415E-2</v>
      </c>
      <c r="G41" s="216"/>
      <c r="H41" s="216"/>
    </row>
    <row r="42" spans="2:8" ht="20.25" customHeight="1">
      <c r="B42" s="93" t="s">
        <v>45</v>
      </c>
      <c r="C42" s="79">
        <v>12551</v>
      </c>
      <c r="D42" s="59">
        <v>13259</v>
      </c>
      <c r="E42" s="65">
        <f t="shared" si="3"/>
        <v>-5.3397692133645071E-2</v>
      </c>
      <c r="G42" s="216"/>
      <c r="H42" s="216"/>
    </row>
    <row r="43" spans="2:8" ht="20.25" customHeight="1" thickBot="1">
      <c r="B43" s="52" t="s">
        <v>111</v>
      </c>
      <c r="C43" s="79">
        <v>204442</v>
      </c>
      <c r="D43" s="59">
        <v>201238</v>
      </c>
      <c r="E43" s="65">
        <f t="shared" si="3"/>
        <v>1.5921446247726574E-2</v>
      </c>
      <c r="G43" s="216"/>
      <c r="H43" s="216"/>
    </row>
    <row r="44" spans="2:8" ht="30" customHeight="1" thickBot="1">
      <c r="B44" s="81" t="s">
        <v>27</v>
      </c>
      <c r="C44" s="82">
        <f>SUM(C37:C43)</f>
        <v>1018100</v>
      </c>
      <c r="D44" s="83">
        <f>SUM(D37:D43)</f>
        <v>1066780</v>
      </c>
      <c r="E44" s="95">
        <f>(C44-D44)/D44</f>
        <v>-4.5632651530774858E-2</v>
      </c>
      <c r="G44" s="202"/>
      <c r="H44" s="202"/>
    </row>
    <row r="45" spans="2:8" ht="30" customHeight="1" thickBot="1">
      <c r="B45" s="81" t="s">
        <v>28</v>
      </c>
      <c r="C45" s="82">
        <f>C36+C44</f>
        <v>2945412</v>
      </c>
      <c r="D45" s="83">
        <f>D36+D44</f>
        <v>3092942</v>
      </c>
      <c r="E45" s="95">
        <f>(C45-D45)/D45</f>
        <v>-4.7698922255897461E-2</v>
      </c>
    </row>
    <row r="46" spans="2:8" ht="30" customHeight="1" thickBot="1">
      <c r="B46" s="84" t="s">
        <v>112</v>
      </c>
      <c r="C46" s="85">
        <f>C29+C45</f>
        <v>5592707</v>
      </c>
      <c r="D46" s="85">
        <f>D29+D45</f>
        <v>5561345</v>
      </c>
      <c r="E46" s="96">
        <f>(C46-D46)/D46</f>
        <v>5.639283302870079E-3</v>
      </c>
    </row>
    <row r="47" spans="2:8" ht="15">
      <c r="B47" s="1"/>
      <c r="C47" s="1"/>
      <c r="D47" s="1"/>
    </row>
    <row r="48" spans="2:8" ht="15">
      <c r="B48" s="1"/>
      <c r="C48" s="1"/>
      <c r="D48" s="1"/>
    </row>
  </sheetData>
  <pageMargins left="0.7" right="0.7" top="0.75" bottom="0.75" header="0.3" footer="0.3"/>
  <pageSetup paperSize="9" scale="68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1" sqref="G11"/>
    </sheetView>
  </sheetViews>
  <sheetFormatPr defaultRowHeight="14.25"/>
  <cols>
    <col min="1" max="1" width="1.625" style="89" customWidth="1"/>
    <col min="2" max="2" width="72" customWidth="1"/>
    <col min="3" max="5" width="15.625" customWidth="1"/>
  </cols>
  <sheetData>
    <row r="1" spans="2:8" ht="50.25" customHeight="1" thickBot="1">
      <c r="B1" s="90" t="s">
        <v>113</v>
      </c>
      <c r="C1" s="89"/>
      <c r="D1" s="89"/>
      <c r="E1" s="89"/>
    </row>
    <row r="2" spans="2:8" ht="20.25" customHeight="1" thickBot="1">
      <c r="B2" s="86" t="s">
        <v>98</v>
      </c>
      <c r="C2" s="321" t="s">
        <v>206</v>
      </c>
      <c r="D2" s="321"/>
      <c r="E2" s="322"/>
    </row>
    <row r="3" spans="2:8" ht="20.25" customHeight="1" thickBot="1">
      <c r="B3" s="92" t="s">
        <v>131</v>
      </c>
      <c r="C3" s="97" t="s">
        <v>192</v>
      </c>
      <c r="D3" s="47" t="s">
        <v>193</v>
      </c>
      <c r="E3" s="46" t="s">
        <v>69</v>
      </c>
    </row>
    <row r="4" spans="2:8" ht="25.5" customHeight="1" thickBot="1">
      <c r="B4" s="54" t="s">
        <v>89</v>
      </c>
      <c r="C4" s="80">
        <v>175850</v>
      </c>
      <c r="D4" s="62">
        <v>304612</v>
      </c>
      <c r="E4" s="64">
        <f>(C4-D4)/D4</f>
        <v>-0.42270823211166991</v>
      </c>
      <c r="G4" s="221"/>
    </row>
    <row r="5" spans="2:8" ht="25.5" customHeight="1" thickBot="1">
      <c r="B5" s="54" t="s">
        <v>29</v>
      </c>
      <c r="C5" s="99">
        <f>SUM(C6:C22)</f>
        <v>176078</v>
      </c>
      <c r="D5" s="56">
        <f>SUM(D6:D22)</f>
        <v>110999</v>
      </c>
      <c r="E5" s="64">
        <f t="shared" ref="E5:E44" si="0">(C5-D5)/D5</f>
        <v>0.58630257930251628</v>
      </c>
      <c r="G5" s="227"/>
    </row>
    <row r="6" spans="2:8" ht="15">
      <c r="B6" s="222" t="s">
        <v>52</v>
      </c>
      <c r="C6" s="109">
        <v>122961</v>
      </c>
      <c r="D6" s="61">
        <v>111117</v>
      </c>
      <c r="E6" s="106">
        <f t="shared" si="0"/>
        <v>0.10659035071141229</v>
      </c>
      <c r="G6" s="216"/>
      <c r="H6" s="226"/>
    </row>
    <row r="7" spans="2:8" ht="15">
      <c r="B7" s="223" t="s">
        <v>53</v>
      </c>
      <c r="C7" s="100">
        <v>-122451</v>
      </c>
      <c r="D7" s="60">
        <v>-88683</v>
      </c>
      <c r="E7" s="65">
        <f t="shared" si="0"/>
        <v>0.38077196305943645</v>
      </c>
      <c r="G7" s="226"/>
      <c r="H7" s="226"/>
    </row>
    <row r="8" spans="2:8" ht="15">
      <c r="B8" s="223" t="s">
        <v>54</v>
      </c>
      <c r="C8" s="100">
        <v>102423</v>
      </c>
      <c r="D8" s="60">
        <v>99832</v>
      </c>
      <c r="E8" s="65">
        <f t="shared" si="0"/>
        <v>2.595360205144643E-2</v>
      </c>
      <c r="G8" s="226"/>
      <c r="H8" s="226"/>
    </row>
    <row r="9" spans="2:8" ht="15">
      <c r="B9" s="223" t="s">
        <v>207</v>
      </c>
      <c r="C9" s="100">
        <v>73</v>
      </c>
      <c r="D9" s="60">
        <v>-257</v>
      </c>
      <c r="E9" s="65">
        <f t="shared" si="0"/>
        <v>-1.284046692607004</v>
      </c>
      <c r="G9" s="226"/>
      <c r="H9" s="226"/>
    </row>
    <row r="10" spans="2:8" ht="15">
      <c r="B10" s="223" t="s">
        <v>55</v>
      </c>
      <c r="C10" s="100">
        <v>5843</v>
      </c>
      <c r="D10" s="60">
        <v>4602</v>
      </c>
      <c r="E10" s="65">
        <f t="shared" si="0"/>
        <v>0.26966536288570186</v>
      </c>
      <c r="G10" s="226"/>
      <c r="H10" s="226"/>
    </row>
    <row r="11" spans="2:8" ht="15">
      <c r="B11" s="223" t="s">
        <v>30</v>
      </c>
      <c r="C11" s="100">
        <v>93389</v>
      </c>
      <c r="D11" s="60">
        <v>105822</v>
      </c>
      <c r="E11" s="65">
        <f t="shared" si="0"/>
        <v>-0.11748974693352988</v>
      </c>
      <c r="G11" s="226"/>
      <c r="H11" s="226"/>
    </row>
    <row r="12" spans="2:8" ht="15">
      <c r="B12" s="223" t="s">
        <v>31</v>
      </c>
      <c r="C12" s="100">
        <v>4474</v>
      </c>
      <c r="D12" s="60">
        <v>-7381</v>
      </c>
      <c r="E12" s="65">
        <f t="shared" si="0"/>
        <v>-1.6061509280585287</v>
      </c>
      <c r="G12" s="226"/>
      <c r="H12" s="226"/>
    </row>
    <row r="13" spans="2:8" ht="15">
      <c r="B13" s="223" t="s">
        <v>32</v>
      </c>
      <c r="C13" s="100">
        <v>-16358</v>
      </c>
      <c r="D13" s="60">
        <v>-85073</v>
      </c>
      <c r="E13" s="65">
        <f t="shared" si="0"/>
        <v>-0.80771807741586632</v>
      </c>
      <c r="G13" s="226"/>
      <c r="H13" s="226"/>
    </row>
    <row r="14" spans="2:8" ht="15">
      <c r="B14" s="224" t="s">
        <v>90</v>
      </c>
      <c r="C14" s="100">
        <v>-56232</v>
      </c>
      <c r="D14" s="60">
        <v>51881</v>
      </c>
      <c r="E14" s="65">
        <f t="shared" si="0"/>
        <v>-2.0838649987471327</v>
      </c>
      <c r="G14" s="226"/>
      <c r="H14" s="226"/>
    </row>
    <row r="15" spans="2:8" ht="15">
      <c r="B15" s="223" t="s">
        <v>56</v>
      </c>
      <c r="C15" s="100">
        <v>2417</v>
      </c>
      <c r="D15" s="60">
        <v>4073</v>
      </c>
      <c r="E15" s="65">
        <f t="shared" si="0"/>
        <v>-0.4065799165234471</v>
      </c>
      <c r="G15" s="226"/>
      <c r="H15" s="226"/>
    </row>
    <row r="16" spans="2:8" ht="15">
      <c r="B16" s="223" t="s">
        <v>57</v>
      </c>
      <c r="C16" s="100">
        <v>9069</v>
      </c>
      <c r="D16" s="60">
        <v>-10354</v>
      </c>
      <c r="E16" s="65">
        <f t="shared" si="0"/>
        <v>-1.8758933745412401</v>
      </c>
      <c r="G16" s="226"/>
      <c r="H16" s="226"/>
    </row>
    <row r="17" spans="2:9" ht="15">
      <c r="B17" s="223" t="s">
        <v>213</v>
      </c>
      <c r="C17" s="100">
        <v>-1580</v>
      </c>
      <c r="D17" s="60">
        <v>-1501</v>
      </c>
      <c r="E17" s="65">
        <f t="shared" si="0"/>
        <v>5.2631578947368418E-2</v>
      </c>
      <c r="G17" s="226"/>
      <c r="H17" s="226"/>
    </row>
    <row r="18" spans="2:9" ht="15">
      <c r="B18" s="223" t="s">
        <v>91</v>
      </c>
      <c r="C18" s="100">
        <v>77413</v>
      </c>
      <c r="D18" s="60">
        <v>-51798</v>
      </c>
      <c r="E18" s="65">
        <f t="shared" si="0"/>
        <v>-2.4945171628248195</v>
      </c>
      <c r="G18" s="226"/>
      <c r="H18" s="226"/>
    </row>
    <row r="19" spans="2:9" ht="15">
      <c r="B19" s="223" t="s">
        <v>58</v>
      </c>
      <c r="C19" s="279">
        <v>4842</v>
      </c>
      <c r="D19" s="167">
        <v>0</v>
      </c>
      <c r="E19" s="68" t="s">
        <v>99</v>
      </c>
      <c r="G19" s="226"/>
      <c r="H19" s="226"/>
    </row>
    <row r="20" spans="2:9" ht="15">
      <c r="B20" s="223" t="s">
        <v>5</v>
      </c>
      <c r="C20" s="100">
        <v>27457</v>
      </c>
      <c r="D20" s="60">
        <v>54560</v>
      </c>
      <c r="E20" s="65">
        <f t="shared" si="0"/>
        <v>-0.4967558651026393</v>
      </c>
      <c r="G20" s="226"/>
      <c r="H20" s="226"/>
    </row>
    <row r="21" spans="2:9" ht="15">
      <c r="B21" s="224" t="s">
        <v>92</v>
      </c>
      <c r="C21" s="100">
        <v>-81859</v>
      </c>
      <c r="D21" s="60">
        <v>-76626</v>
      </c>
      <c r="E21" s="65">
        <f t="shared" si="0"/>
        <v>6.8292746587320236E-2</v>
      </c>
      <c r="G21" s="226"/>
      <c r="H21" s="226"/>
    </row>
    <row r="22" spans="2:9" ht="15.75" thickBot="1">
      <c r="B22" s="225" t="s">
        <v>33</v>
      </c>
      <c r="C22" s="110">
        <v>4197</v>
      </c>
      <c r="D22" s="111">
        <v>785</v>
      </c>
      <c r="E22" s="108">
        <f t="shared" si="0"/>
        <v>4.3464968152866241</v>
      </c>
      <c r="G22" s="226"/>
      <c r="H22" s="226"/>
    </row>
    <row r="23" spans="2:9" ht="25.5" customHeight="1" thickBot="1">
      <c r="B23" s="54" t="s">
        <v>157</v>
      </c>
      <c r="C23" s="99">
        <f>C4+C5</f>
        <v>351928</v>
      </c>
      <c r="D23" s="56">
        <f>D4+D5</f>
        <v>415611</v>
      </c>
      <c r="E23" s="64">
        <f t="shared" si="0"/>
        <v>-0.15322741698366982</v>
      </c>
      <c r="G23" s="227"/>
      <c r="H23" s="202"/>
      <c r="I23" s="202"/>
    </row>
    <row r="24" spans="2:9" ht="15">
      <c r="B24" s="36" t="s">
        <v>34</v>
      </c>
      <c r="C24" s="109">
        <v>-26319</v>
      </c>
      <c r="D24" s="61">
        <v>-47188</v>
      </c>
      <c r="E24" s="106">
        <f t="shared" si="0"/>
        <v>-0.44225226752564212</v>
      </c>
      <c r="G24" s="226"/>
      <c r="H24" s="226"/>
      <c r="I24" s="226"/>
    </row>
    <row r="25" spans="2:9" ht="15.75" thickBot="1">
      <c r="B25" s="107" t="s">
        <v>35</v>
      </c>
      <c r="C25" s="110">
        <v>6104</v>
      </c>
      <c r="D25" s="111">
        <v>8144</v>
      </c>
      <c r="E25" s="108">
        <f t="shared" si="0"/>
        <v>-0.25049115913555992</v>
      </c>
      <c r="G25" s="226"/>
      <c r="H25" s="226"/>
      <c r="I25" s="226"/>
    </row>
    <row r="26" spans="2:9" ht="25.5" customHeight="1" thickBot="1">
      <c r="B26" s="112" t="s">
        <v>93</v>
      </c>
      <c r="C26" s="113">
        <f>C23+C24+C25</f>
        <v>331713</v>
      </c>
      <c r="D26" s="114">
        <f>D23+D24+D25</f>
        <v>376567</v>
      </c>
      <c r="E26" s="115">
        <f t="shared" si="0"/>
        <v>-0.11911293342220641</v>
      </c>
      <c r="G26" s="227"/>
      <c r="H26" s="227"/>
      <c r="I26" s="227"/>
    </row>
    <row r="27" spans="2:9" ht="15">
      <c r="B27" s="36" t="s">
        <v>37</v>
      </c>
      <c r="C27" s="109">
        <v>-40633</v>
      </c>
      <c r="D27" s="61">
        <v>-28180</v>
      </c>
      <c r="E27" s="106">
        <f t="shared" si="0"/>
        <v>0.44190915542938253</v>
      </c>
      <c r="G27" s="226"/>
      <c r="H27" s="226"/>
      <c r="I27" s="226"/>
    </row>
    <row r="28" spans="2:9" ht="15">
      <c r="B28" s="23" t="s">
        <v>36</v>
      </c>
      <c r="C28" s="100">
        <v>-20378</v>
      </c>
      <c r="D28" s="60">
        <v>-11330</v>
      </c>
      <c r="E28" s="65">
        <f t="shared" si="0"/>
        <v>0.7985878199470432</v>
      </c>
      <c r="G28" s="226"/>
      <c r="H28" s="226"/>
      <c r="I28" s="226"/>
    </row>
    <row r="29" spans="2:9" ht="15">
      <c r="B29" s="23" t="s">
        <v>94</v>
      </c>
      <c r="C29" s="100">
        <v>-268</v>
      </c>
      <c r="D29" s="60">
        <v>-45099</v>
      </c>
      <c r="E29" s="65">
        <f t="shared" si="0"/>
        <v>-0.99405751790505337</v>
      </c>
      <c r="G29" s="226"/>
      <c r="H29" s="226"/>
      <c r="I29" s="226"/>
    </row>
    <row r="30" spans="2:9" ht="15">
      <c r="B30" s="23" t="s">
        <v>47</v>
      </c>
      <c r="C30" s="100">
        <v>410</v>
      </c>
      <c r="D30" s="60">
        <v>121</v>
      </c>
      <c r="E30" s="65">
        <f t="shared" si="0"/>
        <v>2.3884297520661155</v>
      </c>
      <c r="G30" s="226"/>
      <c r="H30" s="226"/>
      <c r="I30" s="226"/>
    </row>
    <row r="31" spans="2:9" ht="15">
      <c r="B31" s="52" t="s">
        <v>46</v>
      </c>
      <c r="C31" s="213">
        <v>0</v>
      </c>
      <c r="D31" s="60">
        <v>-1100</v>
      </c>
      <c r="E31" s="65">
        <f t="shared" si="0"/>
        <v>-1</v>
      </c>
      <c r="G31" s="226"/>
      <c r="H31" s="226"/>
      <c r="I31" s="226"/>
    </row>
    <row r="32" spans="2:9" ht="15">
      <c r="B32" s="52" t="s">
        <v>48</v>
      </c>
      <c r="C32" s="213">
        <v>0</v>
      </c>
      <c r="D32" s="60">
        <v>1100</v>
      </c>
      <c r="E32" s="65">
        <f t="shared" si="0"/>
        <v>-1</v>
      </c>
      <c r="G32" s="226"/>
      <c r="H32" s="226"/>
      <c r="I32" s="226"/>
    </row>
    <row r="33" spans="2:9" ht="15.75" thickBot="1">
      <c r="B33" s="52" t="s">
        <v>208</v>
      </c>
      <c r="C33" s="279">
        <v>2515</v>
      </c>
      <c r="D33" s="60">
        <v>1258</v>
      </c>
      <c r="E33" s="65">
        <f t="shared" si="0"/>
        <v>0.99920508744038161</v>
      </c>
      <c r="G33" s="226"/>
      <c r="H33" s="299"/>
      <c r="I33" s="226"/>
    </row>
    <row r="34" spans="2:9" ht="25.5" customHeight="1" thickBot="1">
      <c r="B34" s="112" t="s">
        <v>95</v>
      </c>
      <c r="C34" s="113">
        <f>SUM(C27:C33)</f>
        <v>-58354</v>
      </c>
      <c r="D34" s="114">
        <f>SUM(D27:D33)</f>
        <v>-83230</v>
      </c>
      <c r="E34" s="115">
        <f t="shared" si="0"/>
        <v>-0.29888261444190795</v>
      </c>
      <c r="G34" s="227"/>
      <c r="H34" s="227"/>
      <c r="I34" s="227"/>
    </row>
    <row r="35" spans="2:9" ht="15">
      <c r="B35" s="23" t="s">
        <v>44</v>
      </c>
      <c r="C35" s="100">
        <v>-192590</v>
      </c>
      <c r="D35" s="60">
        <v>-155763</v>
      </c>
      <c r="E35" s="66">
        <f t="shared" si="0"/>
        <v>0.23642970410174433</v>
      </c>
      <c r="G35" s="226"/>
      <c r="H35" s="226"/>
      <c r="I35" s="226"/>
    </row>
    <row r="36" spans="2:9" ht="15">
      <c r="B36" s="23" t="s">
        <v>147</v>
      </c>
      <c r="C36" s="100">
        <v>-1241</v>
      </c>
      <c r="D36" s="60">
        <v>-821</v>
      </c>
      <c r="E36" s="66">
        <f t="shared" si="0"/>
        <v>0.51157125456760044</v>
      </c>
      <c r="G36" s="226"/>
      <c r="H36" s="226"/>
      <c r="I36" s="299"/>
    </row>
    <row r="37" spans="2:9" ht="15">
      <c r="B37" s="23" t="s">
        <v>38</v>
      </c>
      <c r="C37" s="100">
        <v>-168</v>
      </c>
      <c r="D37" s="60">
        <v>-166</v>
      </c>
      <c r="E37" s="66">
        <f t="shared" si="0"/>
        <v>1.2048192771084338E-2</v>
      </c>
      <c r="G37" s="226"/>
      <c r="H37" s="226"/>
      <c r="I37" s="226"/>
    </row>
    <row r="38" spans="2:9" ht="15">
      <c r="B38" s="23" t="s">
        <v>97</v>
      </c>
      <c r="C38" s="100">
        <v>-84439</v>
      </c>
      <c r="D38" s="60">
        <v>-103258</v>
      </c>
      <c r="E38" s="66">
        <f t="shared" si="0"/>
        <v>-0.18225222258808035</v>
      </c>
      <c r="G38" s="226"/>
      <c r="H38" s="226"/>
      <c r="I38" s="226"/>
    </row>
    <row r="39" spans="2:9" ht="15.75" thickBot="1">
      <c r="B39" s="107" t="s">
        <v>39</v>
      </c>
      <c r="C39" s="213">
        <v>0</v>
      </c>
      <c r="D39" s="60">
        <v>-73</v>
      </c>
      <c r="E39" s="66">
        <f t="shared" si="0"/>
        <v>-1</v>
      </c>
      <c r="G39" s="226"/>
      <c r="H39" s="226"/>
      <c r="I39" s="299"/>
    </row>
    <row r="40" spans="2:9" ht="25.5" customHeight="1" thickBot="1">
      <c r="B40" s="112" t="s">
        <v>96</v>
      </c>
      <c r="C40" s="113">
        <f>SUM(C35:C39)</f>
        <v>-278438</v>
      </c>
      <c r="D40" s="114">
        <f>SUM(D35:D39)</f>
        <v>-260081</v>
      </c>
      <c r="E40" s="115">
        <f t="shared" si="0"/>
        <v>7.0581857190644456E-2</v>
      </c>
      <c r="G40" s="227"/>
      <c r="H40" s="227"/>
      <c r="I40" s="227"/>
    </row>
    <row r="41" spans="2:9" ht="25.5" customHeight="1" thickBot="1">
      <c r="B41" s="54" t="s">
        <v>40</v>
      </c>
      <c r="C41" s="99">
        <f>C26+C34+C40</f>
        <v>-5079</v>
      </c>
      <c r="D41" s="56">
        <f>D26+D34+D40</f>
        <v>33256</v>
      </c>
      <c r="E41" s="64">
        <f t="shared" si="0"/>
        <v>-1.1527243204233824</v>
      </c>
      <c r="G41" s="227"/>
      <c r="H41" s="227"/>
      <c r="I41" s="227"/>
    </row>
    <row r="42" spans="2:9" ht="25.5" customHeight="1">
      <c r="B42" s="53" t="s">
        <v>41</v>
      </c>
      <c r="C42" s="98">
        <v>270354</v>
      </c>
      <c r="D42" s="57">
        <v>277534</v>
      </c>
      <c r="E42" s="63">
        <f t="shared" si="0"/>
        <v>-2.5870704129944438E-2</v>
      </c>
      <c r="G42" s="221"/>
      <c r="H42" s="221"/>
      <c r="I42" s="221"/>
    </row>
    <row r="43" spans="2:9" ht="25.5" customHeight="1" thickBot="1">
      <c r="B43" s="6" t="s">
        <v>42</v>
      </c>
      <c r="C43" s="110">
        <v>528</v>
      </c>
      <c r="D43" s="111">
        <v>-1271</v>
      </c>
      <c r="E43" s="108">
        <f t="shared" si="0"/>
        <v>-1.4154209284028325</v>
      </c>
      <c r="G43" s="226"/>
      <c r="H43" s="226"/>
      <c r="I43" s="226"/>
    </row>
    <row r="44" spans="2:9" ht="25.5" customHeight="1" thickBot="1">
      <c r="B44" s="54" t="s">
        <v>43</v>
      </c>
      <c r="C44" s="80">
        <f>C42+C41+C43</f>
        <v>265803</v>
      </c>
      <c r="D44" s="62">
        <f>D42+D41+D43</f>
        <v>309519</v>
      </c>
      <c r="E44" s="64">
        <f t="shared" si="0"/>
        <v>-0.14123850232134377</v>
      </c>
      <c r="G44" s="221"/>
      <c r="H44" s="202"/>
      <c r="I44" s="202"/>
    </row>
    <row r="45" spans="2:9">
      <c r="H45" s="202"/>
      <c r="I45" s="202"/>
    </row>
    <row r="46" spans="2:9">
      <c r="H46" s="202"/>
      <c r="I46" s="202"/>
    </row>
    <row r="47" spans="2:9">
      <c r="H47" s="202"/>
      <c r="I47" s="202"/>
    </row>
    <row r="48" spans="2:9">
      <c r="H48" s="202"/>
      <c r="I48" s="202"/>
    </row>
    <row r="49" spans="8:9">
      <c r="H49" s="202"/>
      <c r="I49" s="202"/>
    </row>
  </sheetData>
  <mergeCells count="1">
    <mergeCell ref="C2:E2"/>
  </mergeCells>
  <pageMargins left="0.7" right="0.7" top="0.75" bottom="0.75" header="0.3" footer="0.3"/>
  <pageSetup paperSize="9" scale="58" orientation="portrait" horizontalDpi="4294967294" r:id="rId1"/>
  <ignoredErrors>
    <ignoredError sqref="D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S2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/>
  <cols>
    <col min="1" max="1" width="1.625" customWidth="1"/>
    <col min="2" max="2" width="52.375" customWidth="1"/>
    <col min="3" max="3" width="12.625" customWidth="1"/>
    <col min="4" max="4" width="1.5" customWidth="1"/>
    <col min="5" max="5" width="12.625" customWidth="1"/>
    <col min="6" max="6" width="1.75" customWidth="1"/>
    <col min="7" max="8" width="12.625" customWidth="1"/>
    <col min="9" max="9" width="1.25" customWidth="1"/>
    <col min="10" max="10" width="12.625" customWidth="1"/>
    <col min="11" max="11" width="2.375" customWidth="1"/>
    <col min="12" max="12" width="12.625" customWidth="1"/>
  </cols>
  <sheetData>
    <row r="1" spans="1:19" ht="50.25" customHeight="1" thickBot="1">
      <c r="A1" s="1"/>
      <c r="B1" s="90" t="s">
        <v>113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9" ht="20.25" customHeight="1" thickBot="1">
      <c r="A2" s="1"/>
      <c r="B2" s="327" t="s">
        <v>82</v>
      </c>
      <c r="C2" s="320" t="s">
        <v>195</v>
      </c>
      <c r="D2" s="321"/>
      <c r="E2" s="321"/>
      <c r="F2" s="321"/>
      <c r="G2" s="322"/>
      <c r="H2" s="320" t="s">
        <v>196</v>
      </c>
      <c r="I2" s="321"/>
      <c r="J2" s="321"/>
      <c r="K2" s="321"/>
      <c r="L2" s="322"/>
    </row>
    <row r="3" spans="1:19" ht="20.25" customHeight="1" thickBot="1">
      <c r="A3" s="1"/>
      <c r="B3" s="328"/>
      <c r="C3" s="48">
        <v>2013</v>
      </c>
      <c r="D3" s="229"/>
      <c r="E3" s="16">
        <v>2012</v>
      </c>
      <c r="F3" s="16"/>
      <c r="G3" s="17" t="s">
        <v>69</v>
      </c>
      <c r="H3" s="49">
        <v>2013</v>
      </c>
      <c r="I3" s="229"/>
      <c r="J3" s="16">
        <v>2012</v>
      </c>
      <c r="K3" s="16"/>
      <c r="L3" s="17" t="s">
        <v>69</v>
      </c>
    </row>
    <row r="4" spans="1:19" ht="30" customHeight="1" thickBot="1">
      <c r="A4" s="1"/>
      <c r="B4" s="3" t="s">
        <v>64</v>
      </c>
      <c r="C4" s="69">
        <v>3545582</v>
      </c>
      <c r="D4" s="230"/>
      <c r="E4" s="70">
        <v>3553473</v>
      </c>
      <c r="F4" s="70"/>
      <c r="G4" s="4">
        <f>(C4-E4)/E4</f>
        <v>-2.2206444230756786E-3</v>
      </c>
      <c r="H4" s="69">
        <v>3545582</v>
      </c>
      <c r="I4" s="230"/>
      <c r="J4" s="70">
        <v>3553473</v>
      </c>
      <c r="K4" s="70"/>
      <c r="L4" s="4">
        <f>(H4-J4)/J4</f>
        <v>-2.2206444230756786E-3</v>
      </c>
      <c r="N4" s="303"/>
      <c r="O4" s="303"/>
      <c r="P4" s="303"/>
      <c r="Q4" s="303"/>
      <c r="R4" s="303"/>
      <c r="S4" s="202"/>
    </row>
    <row r="5" spans="1:19" ht="20.25" customHeight="1">
      <c r="A5" s="1"/>
      <c r="B5" s="2" t="s">
        <v>65</v>
      </c>
      <c r="C5" s="71">
        <v>2720118</v>
      </c>
      <c r="D5" s="231"/>
      <c r="E5" s="72">
        <v>2750888</v>
      </c>
      <c r="F5" s="72"/>
      <c r="G5" s="5">
        <f t="shared" ref="G5:G18" si="0">(C5-E5)/E5</f>
        <v>-1.1185479016230395E-2</v>
      </c>
      <c r="H5" s="71">
        <v>2720118</v>
      </c>
      <c r="I5" s="231"/>
      <c r="J5" s="72">
        <v>2750888</v>
      </c>
      <c r="K5" s="72"/>
      <c r="L5" s="5">
        <f t="shared" ref="L5:L10" si="1">(H5-J5)/J5</f>
        <v>-1.1185479016230395E-2</v>
      </c>
      <c r="N5" s="301"/>
      <c r="O5" s="301"/>
      <c r="P5" s="301"/>
      <c r="Q5" s="301"/>
      <c r="R5" s="301"/>
      <c r="S5" s="202"/>
    </row>
    <row r="6" spans="1:19" ht="20.25" customHeight="1" thickBot="1">
      <c r="A6" s="1"/>
      <c r="B6" s="6" t="s">
        <v>66</v>
      </c>
      <c r="C6" s="73">
        <v>825464</v>
      </c>
      <c r="D6" s="232"/>
      <c r="E6" s="74">
        <v>802585</v>
      </c>
      <c r="F6" s="74"/>
      <c r="G6" s="7">
        <f t="shared" si="0"/>
        <v>2.8506637926200964E-2</v>
      </c>
      <c r="H6" s="73">
        <v>825464</v>
      </c>
      <c r="I6" s="232"/>
      <c r="J6" s="74">
        <v>802585</v>
      </c>
      <c r="K6" s="74"/>
      <c r="L6" s="7">
        <f t="shared" si="1"/>
        <v>2.8506637926200964E-2</v>
      </c>
      <c r="N6" s="301"/>
      <c r="O6" s="301"/>
      <c r="P6" s="301"/>
      <c r="Q6" s="301"/>
      <c r="R6" s="301"/>
      <c r="S6" s="202"/>
    </row>
    <row r="7" spans="1:19" ht="20.25" customHeight="1" thickBot="1">
      <c r="A7" s="1"/>
      <c r="B7" s="10" t="s">
        <v>158</v>
      </c>
      <c r="C7" s="73">
        <v>572748</v>
      </c>
      <c r="D7" s="232"/>
      <c r="E7" s="74">
        <v>287717</v>
      </c>
      <c r="F7" s="74"/>
      <c r="G7" s="7">
        <f t="shared" si="0"/>
        <v>0.99066443762447132</v>
      </c>
      <c r="H7" s="73">
        <v>572748</v>
      </c>
      <c r="I7" s="232"/>
      <c r="J7" s="74">
        <v>287717</v>
      </c>
      <c r="K7" s="74"/>
      <c r="L7" s="7">
        <f t="shared" si="1"/>
        <v>0.99066443762447132</v>
      </c>
      <c r="N7" s="301"/>
      <c r="O7" s="301"/>
      <c r="P7" s="301"/>
      <c r="Q7" s="301"/>
      <c r="R7" s="301"/>
      <c r="S7" s="202"/>
    </row>
    <row r="8" spans="1:19" ht="30" customHeight="1" thickBot="1">
      <c r="A8" s="1"/>
      <c r="B8" s="8" t="s">
        <v>81</v>
      </c>
      <c r="C8" s="69">
        <v>3551207</v>
      </c>
      <c r="D8" s="233"/>
      <c r="E8" s="75">
        <v>3538441</v>
      </c>
      <c r="F8" s="75"/>
      <c r="G8" s="4">
        <f>(C8-E8)/E8</f>
        <v>3.6078035496423426E-3</v>
      </c>
      <c r="H8" s="69">
        <v>3546087</v>
      </c>
      <c r="I8" s="233"/>
      <c r="J8" s="75">
        <v>3546658</v>
      </c>
      <c r="K8" s="75"/>
      <c r="L8" s="9">
        <f t="shared" si="1"/>
        <v>-1.6099663401433124E-4</v>
      </c>
      <c r="N8" s="303"/>
      <c r="O8" s="303"/>
      <c r="P8" s="303"/>
      <c r="Q8" s="303"/>
      <c r="R8" s="303"/>
      <c r="S8" s="202"/>
    </row>
    <row r="9" spans="1:19" ht="20.25" customHeight="1">
      <c r="A9" s="1"/>
      <c r="B9" s="2" t="s">
        <v>65</v>
      </c>
      <c r="C9" s="71">
        <v>2734699</v>
      </c>
      <c r="D9" s="231"/>
      <c r="E9" s="72">
        <v>2772423</v>
      </c>
      <c r="F9" s="72"/>
      <c r="G9" s="5">
        <f>(C9-E9)/E9</f>
        <v>-1.3606870235891131E-2</v>
      </c>
      <c r="H9" s="71">
        <v>2739724</v>
      </c>
      <c r="I9" s="231"/>
      <c r="J9" s="72">
        <v>2782203</v>
      </c>
      <c r="K9" s="72"/>
      <c r="L9" s="5">
        <f>(H9-J9)/J9</f>
        <v>-1.5268116668697431E-2</v>
      </c>
      <c r="N9" s="301"/>
      <c r="O9" s="301"/>
      <c r="P9" s="301"/>
      <c r="Q9" s="301"/>
      <c r="R9" s="301"/>
      <c r="S9" s="202"/>
    </row>
    <row r="10" spans="1:19" ht="20.25" customHeight="1" thickBot="1">
      <c r="A10" s="1"/>
      <c r="B10" s="6" t="s">
        <v>66</v>
      </c>
      <c r="C10" s="73">
        <v>816508</v>
      </c>
      <c r="D10" s="232"/>
      <c r="E10" s="74">
        <v>766018</v>
      </c>
      <c r="F10" s="74"/>
      <c r="G10" s="7">
        <f t="shared" si="0"/>
        <v>6.5912289267354027E-2</v>
      </c>
      <c r="H10" s="73">
        <v>806363</v>
      </c>
      <c r="I10" s="232"/>
      <c r="J10" s="74">
        <v>764455</v>
      </c>
      <c r="K10" s="74"/>
      <c r="L10" s="7">
        <f t="shared" si="1"/>
        <v>5.482075465527729E-2</v>
      </c>
      <c r="N10" s="301"/>
      <c r="O10" s="301"/>
      <c r="P10" s="301"/>
      <c r="Q10" s="301"/>
      <c r="R10" s="301"/>
      <c r="S10" s="202"/>
    </row>
    <row r="11" spans="1:19" ht="30" customHeight="1" thickBot="1">
      <c r="A11" s="1"/>
      <c r="B11" s="10" t="s">
        <v>140</v>
      </c>
      <c r="C11" s="283">
        <v>8.7999999999999995E-2</v>
      </c>
      <c r="D11" s="284"/>
      <c r="E11" s="280">
        <v>9.1999999999999998E-2</v>
      </c>
      <c r="F11" s="280"/>
      <c r="G11" s="11" t="s">
        <v>159</v>
      </c>
      <c r="H11" s="283">
        <v>8.7999999999999995E-2</v>
      </c>
      <c r="I11" s="284"/>
      <c r="J11" s="280">
        <v>9.1999999999999998E-2</v>
      </c>
      <c r="K11" s="280"/>
      <c r="L11" s="11" t="s">
        <v>159</v>
      </c>
      <c r="N11" s="304"/>
      <c r="O11" s="304"/>
      <c r="P11" s="305"/>
      <c r="Q11" s="304"/>
      <c r="R11" s="304"/>
      <c r="S11" s="305"/>
    </row>
    <row r="12" spans="1:19" ht="20.25" customHeight="1">
      <c r="A12" s="1"/>
      <c r="B12" s="2" t="s">
        <v>65</v>
      </c>
      <c r="C12" s="285">
        <v>9.0999999999999998E-2</v>
      </c>
      <c r="D12" s="286"/>
      <c r="E12" s="281">
        <v>9.5000000000000001E-2</v>
      </c>
      <c r="F12" s="281"/>
      <c r="G12" s="12" t="s">
        <v>159</v>
      </c>
      <c r="H12" s="285">
        <v>9.0999999999999998E-2</v>
      </c>
      <c r="I12" s="286"/>
      <c r="J12" s="281">
        <v>9.5000000000000001E-2</v>
      </c>
      <c r="K12" s="281"/>
      <c r="L12" s="12" t="s">
        <v>159</v>
      </c>
      <c r="N12" s="302"/>
      <c r="O12" s="302"/>
      <c r="P12" s="306"/>
      <c r="Q12" s="302"/>
      <c r="R12" s="302"/>
      <c r="S12" s="306"/>
    </row>
    <row r="13" spans="1:19" ht="20.25" customHeight="1" thickBot="1">
      <c r="A13" s="1"/>
      <c r="B13" s="6" t="s">
        <v>66</v>
      </c>
      <c r="C13" s="287">
        <v>7.9000000000000001E-2</v>
      </c>
      <c r="D13" s="288"/>
      <c r="E13" s="282">
        <v>8.1000000000000003E-2</v>
      </c>
      <c r="F13" s="282"/>
      <c r="G13" s="13" t="s">
        <v>197</v>
      </c>
      <c r="H13" s="287">
        <v>7.9000000000000001E-2</v>
      </c>
      <c r="I13" s="288"/>
      <c r="J13" s="282">
        <v>8.1000000000000003E-2</v>
      </c>
      <c r="K13" s="282"/>
      <c r="L13" s="13" t="s">
        <v>197</v>
      </c>
      <c r="N13" s="302"/>
      <c r="O13" s="302"/>
      <c r="P13" s="307"/>
      <c r="Q13" s="302"/>
      <c r="R13" s="302"/>
      <c r="S13" s="307"/>
    </row>
    <row r="14" spans="1:19" ht="37.5" customHeight="1" thickBot="1">
      <c r="A14" s="1"/>
      <c r="B14" s="8" t="s">
        <v>160</v>
      </c>
      <c r="C14" s="238">
        <v>40.1</v>
      </c>
      <c r="D14" s="239"/>
      <c r="E14" s="245">
        <v>38.799999999999997</v>
      </c>
      <c r="F14" s="245"/>
      <c r="G14" s="4">
        <f t="shared" si="0"/>
        <v>3.3505154639175368E-2</v>
      </c>
      <c r="H14" s="238">
        <v>40.200000000000003</v>
      </c>
      <c r="I14" s="239"/>
      <c r="J14" s="245">
        <v>38.6</v>
      </c>
      <c r="K14" s="245"/>
      <c r="L14" s="4">
        <f t="shared" ref="L14:L18" si="2">(H14-J14)/J14</f>
        <v>4.1450777202072575E-2</v>
      </c>
      <c r="N14" s="308"/>
      <c r="O14" s="308"/>
      <c r="P14" s="308"/>
      <c r="Q14" s="308"/>
      <c r="R14" s="308"/>
      <c r="S14" s="202"/>
    </row>
    <row r="15" spans="1:19" ht="20.25" customHeight="1">
      <c r="A15" s="1"/>
      <c r="B15" s="2" t="s">
        <v>67</v>
      </c>
      <c r="C15" s="241">
        <v>48.3</v>
      </c>
      <c r="D15" s="242"/>
      <c r="E15" s="243">
        <v>45.9</v>
      </c>
      <c r="F15" s="311"/>
      <c r="G15" s="237">
        <f t="shared" si="0"/>
        <v>5.2287581699346379E-2</v>
      </c>
      <c r="H15" s="241">
        <v>48.2</v>
      </c>
      <c r="I15" s="242"/>
      <c r="J15" s="243">
        <v>45.6</v>
      </c>
      <c r="K15" s="243"/>
      <c r="L15" s="244">
        <f>(H15-J15)/J15</f>
        <v>5.7017543859649154E-2</v>
      </c>
      <c r="N15" s="307"/>
      <c r="O15" s="309"/>
      <c r="P15" s="309"/>
      <c r="Q15" s="307"/>
      <c r="R15" s="309"/>
      <c r="S15" s="202"/>
    </row>
    <row r="16" spans="1:19" ht="20.25" customHeight="1" thickBot="1">
      <c r="A16" s="1"/>
      <c r="B16" s="6" t="s">
        <v>68</v>
      </c>
      <c r="C16" s="14">
        <v>12.8</v>
      </c>
      <c r="D16" s="234"/>
      <c r="E16" s="15">
        <v>13.2</v>
      </c>
      <c r="F16" s="15"/>
      <c r="G16" s="240">
        <f t="shared" si="0"/>
        <v>-3.0303030303030196E-2</v>
      </c>
      <c r="H16" s="300">
        <v>13</v>
      </c>
      <c r="I16" s="234"/>
      <c r="J16" s="15">
        <v>13.3</v>
      </c>
      <c r="K16" s="15"/>
      <c r="L16" s="7">
        <f t="shared" si="2"/>
        <v>-2.255639097744366E-2</v>
      </c>
      <c r="N16" s="307"/>
      <c r="O16" s="307"/>
      <c r="P16" s="307"/>
      <c r="Q16" s="307"/>
      <c r="R16" s="307"/>
      <c r="S16" s="202"/>
    </row>
    <row r="17" spans="1:19" ht="30" customHeight="1" thickBot="1">
      <c r="A17" s="1"/>
      <c r="B17" s="10" t="s">
        <v>84</v>
      </c>
      <c r="C17" s="76">
        <v>136324</v>
      </c>
      <c r="D17" s="246" t="s">
        <v>161</v>
      </c>
      <c r="E17" s="77">
        <v>142171</v>
      </c>
      <c r="F17" s="312" t="s">
        <v>148</v>
      </c>
      <c r="G17" s="9">
        <f>(C17-E17)/E17</f>
        <v>-4.1126530727082174E-2</v>
      </c>
      <c r="H17" s="76">
        <v>136324</v>
      </c>
      <c r="I17" s="246" t="s">
        <v>161</v>
      </c>
      <c r="J17" s="77">
        <v>142171</v>
      </c>
      <c r="K17" s="312" t="s">
        <v>148</v>
      </c>
      <c r="L17" s="9">
        <f t="shared" si="2"/>
        <v>-4.1126530727082174E-2</v>
      </c>
      <c r="N17" s="202"/>
      <c r="O17" s="310"/>
      <c r="P17" s="18"/>
      <c r="Q17" s="202"/>
      <c r="R17" s="202"/>
      <c r="S17" s="202"/>
    </row>
    <row r="18" spans="1:19" ht="30" customHeight="1" thickBot="1">
      <c r="A18" s="1"/>
      <c r="B18" s="10" t="s">
        <v>85</v>
      </c>
      <c r="C18" s="76">
        <v>187628</v>
      </c>
      <c r="D18" s="235"/>
      <c r="E18" s="77">
        <v>99069</v>
      </c>
      <c r="F18" s="319"/>
      <c r="G18" s="9">
        <f t="shared" si="0"/>
        <v>0.89391232373396323</v>
      </c>
      <c r="H18" s="76">
        <v>187628</v>
      </c>
      <c r="I18" s="235"/>
      <c r="J18" s="77">
        <v>99069</v>
      </c>
      <c r="K18" s="319"/>
      <c r="L18" s="9">
        <f t="shared" si="2"/>
        <v>0.89391232373396323</v>
      </c>
      <c r="N18" s="202"/>
      <c r="O18" s="19"/>
      <c r="P18" s="18"/>
      <c r="Q18" s="202"/>
      <c r="R18" s="202"/>
      <c r="S18" s="202"/>
    </row>
    <row r="19" spans="1:19" ht="15" customHeight="1">
      <c r="A19" s="1"/>
      <c r="B19" s="1"/>
      <c r="C19" s="1"/>
      <c r="D19" s="1"/>
      <c r="E19" s="228"/>
      <c r="F19" s="228"/>
      <c r="G19" s="228"/>
      <c r="H19" s="1"/>
      <c r="I19" s="1"/>
      <c r="J19" s="1"/>
      <c r="K19" s="1"/>
      <c r="L19" s="228"/>
      <c r="N19" s="202"/>
      <c r="O19" s="202"/>
      <c r="P19" s="18"/>
      <c r="Q19" s="202"/>
      <c r="R19" s="202"/>
      <c r="S19" s="202"/>
    </row>
    <row r="20" spans="1:19" ht="49.5" customHeight="1">
      <c r="B20" s="329" t="s">
        <v>83</v>
      </c>
      <c r="C20" s="329"/>
      <c r="D20" s="329"/>
      <c r="E20" s="329"/>
      <c r="F20" s="329"/>
      <c r="G20" s="329"/>
      <c r="N20" s="202"/>
      <c r="O20" s="202"/>
      <c r="P20" s="202"/>
      <c r="Q20" s="202"/>
      <c r="R20" s="202"/>
      <c r="S20" s="202"/>
    </row>
    <row r="21" spans="1:19" ht="56.25" customHeight="1">
      <c r="B21" s="330" t="s">
        <v>141</v>
      </c>
      <c r="C21" s="330"/>
      <c r="D21" s="330"/>
      <c r="E21" s="330"/>
      <c r="F21" s="330"/>
      <c r="G21" s="330"/>
    </row>
    <row r="22" spans="1:19" ht="42" customHeight="1">
      <c r="B22" s="330" t="s">
        <v>142</v>
      </c>
      <c r="C22" s="330"/>
      <c r="D22" s="330"/>
      <c r="E22" s="330"/>
      <c r="F22" s="330"/>
      <c r="G22" s="330"/>
    </row>
    <row r="23" spans="1:19" ht="29.25" customHeight="1">
      <c r="B23" s="326" t="s">
        <v>198</v>
      </c>
      <c r="C23" s="326"/>
      <c r="D23" s="326"/>
      <c r="E23" s="326"/>
      <c r="F23" s="326"/>
      <c r="G23" s="326"/>
    </row>
    <row r="24" spans="1:19" ht="29.25" customHeight="1">
      <c r="B24" s="326" t="s">
        <v>209</v>
      </c>
      <c r="C24" s="326"/>
      <c r="D24" s="326"/>
      <c r="E24" s="326"/>
      <c r="F24" s="326"/>
      <c r="G24" s="326"/>
    </row>
  </sheetData>
  <mergeCells count="8">
    <mergeCell ref="B24:G24"/>
    <mergeCell ref="C2:G2"/>
    <mergeCell ref="H2:L2"/>
    <mergeCell ref="B2:B3"/>
    <mergeCell ref="B20:G20"/>
    <mergeCell ref="B21:G21"/>
    <mergeCell ref="B22:G22"/>
    <mergeCell ref="B23:G23"/>
  </mergeCells>
  <pageMargins left="0.7" right="0.7" top="0.75" bottom="0.75" header="0.3" footer="0.3"/>
  <pageSetup paperSize="9" scale="59" orientation="portrait" horizontalDpi="4294967294" r:id="rId1"/>
  <colBreaks count="1" manualBreakCount="1">
    <brk id="12" max="1048575" man="1"/>
  </colBreaks>
  <ignoredErrors>
    <ignoredError sqref="D17 I17 F17 K1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R6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/>
  <cols>
    <col min="1" max="1" width="1.625" customWidth="1"/>
    <col min="2" max="2" width="30.75" customWidth="1"/>
    <col min="3" max="8" width="12.625" customWidth="1"/>
    <col min="10" max="10" width="9" customWidth="1"/>
    <col min="11" max="11" width="12.875" customWidth="1"/>
  </cols>
  <sheetData>
    <row r="1" spans="2:18" ht="50.25" customHeight="1" thickBot="1">
      <c r="B1" s="88" t="s">
        <v>113</v>
      </c>
    </row>
    <row r="2" spans="2:18" ht="20.25" customHeight="1" thickBot="1">
      <c r="B2" s="331" t="s">
        <v>88</v>
      </c>
      <c r="C2" s="320" t="s">
        <v>195</v>
      </c>
      <c r="D2" s="321"/>
      <c r="E2" s="322"/>
      <c r="F2" s="320" t="s">
        <v>196</v>
      </c>
      <c r="G2" s="321"/>
      <c r="H2" s="322"/>
    </row>
    <row r="3" spans="2:18" ht="20.25" customHeight="1" thickBot="1">
      <c r="B3" s="332"/>
      <c r="C3" s="50">
        <v>2013</v>
      </c>
      <c r="D3" s="16">
        <v>2012</v>
      </c>
      <c r="E3" s="46" t="s">
        <v>69</v>
      </c>
      <c r="F3" s="50">
        <v>2013</v>
      </c>
      <c r="G3" s="16">
        <v>2012</v>
      </c>
      <c r="H3" s="46" t="s">
        <v>69</v>
      </c>
      <c r="J3" s="202"/>
      <c r="K3" s="202"/>
      <c r="L3" s="202"/>
      <c r="M3" s="202"/>
      <c r="N3" s="202"/>
      <c r="O3" s="202"/>
      <c r="P3" s="202"/>
      <c r="Q3" s="202"/>
      <c r="R3" s="202"/>
    </row>
    <row r="4" spans="2:18" ht="25.5" customHeight="1">
      <c r="B4" s="20" t="s">
        <v>86</v>
      </c>
      <c r="C4" s="24">
        <v>0.1966</v>
      </c>
      <c r="D4" s="25">
        <v>0.20030000000000001</v>
      </c>
      <c r="E4" s="26">
        <v>-1.8499999999999999E-2</v>
      </c>
      <c r="F4" s="24">
        <v>0.1996</v>
      </c>
      <c r="G4" s="25">
        <v>0.2059</v>
      </c>
      <c r="H4" s="26">
        <v>-3.0599999999999999E-2</v>
      </c>
      <c r="J4" s="313"/>
      <c r="K4" s="313"/>
      <c r="L4" s="313"/>
      <c r="M4" s="313"/>
      <c r="N4" s="313"/>
      <c r="O4" s="313"/>
      <c r="P4" s="202"/>
      <c r="Q4" s="202"/>
      <c r="R4" s="202"/>
    </row>
    <row r="5" spans="2:18" ht="25.5" customHeight="1">
      <c r="B5" s="21" t="s">
        <v>87</v>
      </c>
      <c r="C5" s="27">
        <v>0.1338</v>
      </c>
      <c r="D5" s="28">
        <v>0.15509999999999999</v>
      </c>
      <c r="E5" s="29">
        <v>-0.13730000000000001</v>
      </c>
      <c r="F5" s="27">
        <v>0.14019999999999999</v>
      </c>
      <c r="G5" s="28">
        <v>0.1613</v>
      </c>
      <c r="H5" s="29">
        <v>-0.1308</v>
      </c>
      <c r="J5" s="313"/>
      <c r="K5" s="313"/>
      <c r="L5" s="313"/>
      <c r="M5" s="313"/>
      <c r="N5" s="313"/>
      <c r="O5" s="313"/>
      <c r="P5" s="202"/>
      <c r="Q5" s="202"/>
      <c r="R5" s="202"/>
    </row>
    <row r="6" spans="2:18" ht="25.5" customHeight="1">
      <c r="B6" s="21" t="s">
        <v>70</v>
      </c>
      <c r="C6" s="30">
        <v>6.2799999999999995E-2</v>
      </c>
      <c r="D6" s="31">
        <v>4.5100000000000001E-2</v>
      </c>
      <c r="E6" s="32">
        <v>0.39250000000000002</v>
      </c>
      <c r="F6" s="30">
        <v>5.9400000000000001E-2</v>
      </c>
      <c r="G6" s="31">
        <v>4.4499999999999998E-2</v>
      </c>
      <c r="H6" s="32">
        <v>0.33479999999999999</v>
      </c>
      <c r="J6" s="313"/>
      <c r="K6" s="313"/>
      <c r="L6" s="313"/>
      <c r="M6" s="313"/>
      <c r="N6" s="313"/>
      <c r="O6" s="313"/>
      <c r="P6" s="202"/>
      <c r="Q6" s="202"/>
      <c r="R6" s="202"/>
    </row>
    <row r="7" spans="2:18" ht="18" customHeight="1">
      <c r="B7" s="292" t="s">
        <v>71</v>
      </c>
      <c r="C7" s="33">
        <v>1.7899999999999999E-2</v>
      </c>
      <c r="D7" s="34">
        <v>1.26E-2</v>
      </c>
      <c r="E7" s="35">
        <v>0.42059999999999997</v>
      </c>
      <c r="F7" s="33">
        <v>1.8200000000000001E-2</v>
      </c>
      <c r="G7" s="34">
        <v>1.2999999999999999E-2</v>
      </c>
      <c r="H7" s="35">
        <v>0.4</v>
      </c>
      <c r="J7" s="314"/>
      <c r="K7" s="314"/>
      <c r="L7" s="314"/>
      <c r="M7" s="314"/>
      <c r="N7" s="314"/>
      <c r="O7" s="314"/>
      <c r="P7" s="202"/>
      <c r="Q7" s="202"/>
      <c r="R7" s="202"/>
    </row>
    <row r="8" spans="2:18" ht="18" customHeight="1">
      <c r="B8" s="292" t="s">
        <v>72</v>
      </c>
      <c r="C8" s="33">
        <v>8.0000000000000002E-3</v>
      </c>
      <c r="D8" s="34">
        <v>7.4000000000000003E-3</v>
      </c>
      <c r="E8" s="35">
        <v>8.1100000000000005E-2</v>
      </c>
      <c r="F8" s="33">
        <v>7.9000000000000008E-3</v>
      </c>
      <c r="G8" s="34">
        <v>7.1999999999999998E-3</v>
      </c>
      <c r="H8" s="35">
        <v>9.7199999999999995E-2</v>
      </c>
      <c r="J8" s="314"/>
      <c r="K8" s="314"/>
      <c r="L8" s="314"/>
      <c r="M8" s="314"/>
      <c r="N8" s="314"/>
      <c r="O8" s="314"/>
      <c r="P8" s="202"/>
      <c r="Q8" s="202"/>
      <c r="R8" s="202"/>
    </row>
    <row r="9" spans="2:18" ht="18" customHeight="1">
      <c r="B9" s="292" t="s">
        <v>73</v>
      </c>
      <c r="C9" s="33">
        <v>8.2000000000000007E-3</v>
      </c>
      <c r="D9" s="34">
        <v>7.1000000000000004E-3</v>
      </c>
      <c r="E9" s="35">
        <v>0.15490000000000001</v>
      </c>
      <c r="F9" s="33">
        <v>7.1000000000000004E-3</v>
      </c>
      <c r="G9" s="34">
        <v>6.6E-3</v>
      </c>
      <c r="H9" s="35">
        <v>7.5800000000000006E-2</v>
      </c>
      <c r="J9" s="314"/>
      <c r="K9" s="314"/>
      <c r="L9" s="314"/>
      <c r="M9" s="314"/>
      <c r="N9" s="314"/>
      <c r="O9" s="314"/>
      <c r="P9" s="202"/>
      <c r="Q9" s="202"/>
      <c r="R9" s="202"/>
    </row>
    <row r="10" spans="2:18" ht="18" customHeight="1">
      <c r="B10" s="292" t="s">
        <v>78</v>
      </c>
      <c r="C10" s="33">
        <v>2.3E-3</v>
      </c>
      <c r="D10" s="34">
        <v>1.8E-3</v>
      </c>
      <c r="E10" s="35">
        <v>0.27779999999999999</v>
      </c>
      <c r="F10" s="33">
        <v>1.8E-3</v>
      </c>
      <c r="G10" s="34">
        <v>1.6000000000000001E-3</v>
      </c>
      <c r="H10" s="35">
        <v>0.125</v>
      </c>
      <c r="J10" s="314"/>
      <c r="K10" s="314"/>
      <c r="L10" s="314"/>
      <c r="M10" s="314"/>
      <c r="N10" s="314"/>
      <c r="O10" s="314"/>
      <c r="P10" s="202"/>
      <c r="Q10" s="202"/>
      <c r="R10" s="202"/>
    </row>
    <row r="11" spans="2:18" ht="18" customHeight="1">
      <c r="B11" s="292" t="s">
        <v>162</v>
      </c>
      <c r="C11" s="33">
        <v>3.7000000000000002E-3</v>
      </c>
      <c r="D11" s="34" t="s">
        <v>199</v>
      </c>
      <c r="E11" s="35" t="s">
        <v>143</v>
      </c>
      <c r="F11" s="33">
        <v>3.0999999999999999E-3</v>
      </c>
      <c r="G11" s="34" t="s">
        <v>199</v>
      </c>
      <c r="H11" s="35" t="s">
        <v>143</v>
      </c>
      <c r="J11" s="314"/>
      <c r="K11" s="314"/>
      <c r="L11" s="314"/>
      <c r="M11" s="314"/>
      <c r="N11" s="314"/>
      <c r="O11" s="314"/>
      <c r="P11" s="202"/>
      <c r="Q11" s="202"/>
      <c r="R11" s="202"/>
    </row>
    <row r="12" spans="2:18" ht="18" customHeight="1">
      <c r="B12" s="292" t="s">
        <v>74</v>
      </c>
      <c r="C12" s="33">
        <v>6.0000000000000001E-3</v>
      </c>
      <c r="D12" s="34">
        <v>4.5999999999999999E-3</v>
      </c>
      <c r="E12" s="35">
        <v>0.30430000000000001</v>
      </c>
      <c r="F12" s="33">
        <v>5.0000000000000001E-3</v>
      </c>
      <c r="G12" s="34">
        <v>4.1999999999999997E-3</v>
      </c>
      <c r="H12" s="35">
        <v>0.1905</v>
      </c>
      <c r="J12" s="314"/>
      <c r="K12" s="314"/>
      <c r="L12" s="314"/>
      <c r="M12" s="314"/>
      <c r="N12" s="314"/>
      <c r="O12" s="314"/>
      <c r="P12" s="202"/>
      <c r="Q12" s="202"/>
      <c r="R12" s="202"/>
    </row>
    <row r="13" spans="2:18" ht="18" customHeight="1">
      <c r="B13" s="292" t="s">
        <v>150</v>
      </c>
      <c r="C13" s="33">
        <v>2.8999999999999998E-3</v>
      </c>
      <c r="D13" s="34">
        <v>3.3999999999999998E-3</v>
      </c>
      <c r="E13" s="35">
        <v>-0.14710000000000001</v>
      </c>
      <c r="F13" s="33">
        <v>3.2000000000000002E-3</v>
      </c>
      <c r="G13" s="34">
        <v>3.5999999999999999E-3</v>
      </c>
      <c r="H13" s="35">
        <v>-0.1111</v>
      </c>
      <c r="J13" s="314"/>
      <c r="K13" s="314"/>
      <c r="L13" s="314"/>
      <c r="M13" s="314"/>
      <c r="N13" s="314"/>
      <c r="O13" s="314"/>
      <c r="P13" s="202"/>
      <c r="Q13" s="202"/>
      <c r="R13" s="202"/>
    </row>
    <row r="14" spans="2:18" ht="18" customHeight="1">
      <c r="B14" s="292" t="s">
        <v>76</v>
      </c>
      <c r="C14" s="33">
        <v>3.7000000000000002E-3</v>
      </c>
      <c r="D14" s="34">
        <v>3.5000000000000001E-3</v>
      </c>
      <c r="E14" s="35">
        <v>5.7099999999999998E-2</v>
      </c>
      <c r="F14" s="33">
        <v>3.8999999999999998E-3</v>
      </c>
      <c r="G14" s="34">
        <v>3.3999999999999998E-3</v>
      </c>
      <c r="H14" s="35">
        <v>0.14710000000000001</v>
      </c>
      <c r="J14" s="314"/>
      <c r="K14" s="314"/>
      <c r="L14" s="314"/>
      <c r="M14" s="314"/>
      <c r="N14" s="314"/>
      <c r="O14" s="314"/>
      <c r="P14" s="202"/>
      <c r="Q14" s="202"/>
      <c r="R14" s="202"/>
    </row>
    <row r="15" spans="2:18" ht="18" customHeight="1">
      <c r="B15" s="292" t="s">
        <v>77</v>
      </c>
      <c r="C15" s="33">
        <v>5.1000000000000004E-3</v>
      </c>
      <c r="D15" s="34">
        <v>3.3999999999999998E-3</v>
      </c>
      <c r="E15" s="35">
        <v>0.5</v>
      </c>
      <c r="F15" s="33">
        <v>5.1000000000000004E-3</v>
      </c>
      <c r="G15" s="34">
        <v>3.3E-3</v>
      </c>
      <c r="H15" s="35">
        <v>0.54549999999999998</v>
      </c>
      <c r="J15" s="314"/>
      <c r="K15" s="314"/>
      <c r="L15" s="314"/>
      <c r="M15" s="314"/>
      <c r="N15" s="314"/>
      <c r="O15" s="314"/>
      <c r="P15" s="202"/>
      <c r="Q15" s="202"/>
      <c r="R15" s="202"/>
    </row>
    <row r="16" spans="2:18" ht="18" customHeight="1">
      <c r="B16" s="292" t="s">
        <v>164</v>
      </c>
      <c r="C16" s="33">
        <v>1E-3</v>
      </c>
      <c r="D16" s="34">
        <v>1.1999999999999999E-3</v>
      </c>
      <c r="E16" s="35">
        <v>-0.16669999999999999</v>
      </c>
      <c r="F16" s="33">
        <v>1E-3</v>
      </c>
      <c r="G16" s="34">
        <v>1.2999999999999999E-3</v>
      </c>
      <c r="H16" s="35">
        <v>-0.23080000000000001</v>
      </c>
      <c r="J16" s="314"/>
      <c r="K16" s="314"/>
      <c r="L16" s="314"/>
      <c r="M16" s="314"/>
      <c r="N16" s="314"/>
      <c r="O16" s="314"/>
      <c r="P16" s="202"/>
      <c r="Q16" s="202"/>
      <c r="R16" s="202"/>
    </row>
    <row r="17" spans="2:18" ht="18" customHeight="1">
      <c r="B17" s="292" t="s">
        <v>165</v>
      </c>
      <c r="C17" s="33">
        <v>6.9999999999999999E-4</v>
      </c>
      <c r="D17" s="34">
        <v>2.0000000000000001E-4</v>
      </c>
      <c r="E17" s="35">
        <v>2.5</v>
      </c>
      <c r="F17" s="33">
        <v>5.9999999999999995E-4</v>
      </c>
      <c r="G17" s="34">
        <v>2.0000000000000001E-4</v>
      </c>
      <c r="H17" s="35">
        <v>2</v>
      </c>
      <c r="J17" s="314"/>
      <c r="K17" s="314"/>
      <c r="L17" s="314"/>
      <c r="M17" s="314"/>
      <c r="N17" s="314"/>
      <c r="O17" s="314"/>
      <c r="P17" s="202"/>
      <c r="Q17" s="202"/>
      <c r="R17" s="202"/>
    </row>
    <row r="18" spans="2:18" ht="18" customHeight="1">
      <c r="B18" s="292" t="s">
        <v>166</v>
      </c>
      <c r="C18" s="33" t="s">
        <v>163</v>
      </c>
      <c r="D18" s="34">
        <v>0</v>
      </c>
      <c r="E18" s="35" t="s">
        <v>143</v>
      </c>
      <c r="F18" s="33" t="s">
        <v>163</v>
      </c>
      <c r="G18" s="34">
        <v>1E-4</v>
      </c>
      <c r="H18" s="35" t="s">
        <v>143</v>
      </c>
      <c r="J18" s="314"/>
      <c r="K18" s="314"/>
      <c r="L18" s="314"/>
      <c r="M18" s="314"/>
      <c r="N18" s="314"/>
      <c r="O18" s="314"/>
      <c r="P18" s="202"/>
      <c r="Q18" s="202"/>
      <c r="R18" s="202"/>
    </row>
    <row r="19" spans="2:18" ht="18" customHeight="1">
      <c r="B19" s="292" t="s">
        <v>167</v>
      </c>
      <c r="C19" s="33">
        <v>8.0000000000000004E-4</v>
      </c>
      <c r="D19" s="34" t="s">
        <v>154</v>
      </c>
      <c r="E19" s="35" t="s">
        <v>143</v>
      </c>
      <c r="F19" s="33">
        <v>8.9999999999999998E-4</v>
      </c>
      <c r="G19" s="34" t="s">
        <v>154</v>
      </c>
      <c r="H19" s="35" t="s">
        <v>143</v>
      </c>
      <c r="J19" s="314"/>
      <c r="K19" s="314"/>
      <c r="L19" s="314"/>
      <c r="M19" s="314"/>
      <c r="N19" s="314"/>
      <c r="O19" s="314"/>
      <c r="P19" s="202"/>
      <c r="Q19" s="202"/>
      <c r="R19" s="202"/>
    </row>
    <row r="20" spans="2:18" ht="18" customHeight="1">
      <c r="B20" s="292" t="s">
        <v>168</v>
      </c>
      <c r="C20" s="33">
        <v>6.9999999999999999E-4</v>
      </c>
      <c r="D20" s="34" t="s">
        <v>154</v>
      </c>
      <c r="E20" s="35" t="s">
        <v>143</v>
      </c>
      <c r="F20" s="33">
        <v>5.9999999999999995E-4</v>
      </c>
      <c r="G20" s="34" t="s">
        <v>154</v>
      </c>
      <c r="H20" s="35" t="s">
        <v>143</v>
      </c>
      <c r="J20" s="314"/>
      <c r="K20" s="314"/>
      <c r="L20" s="314"/>
      <c r="M20" s="314"/>
      <c r="N20" s="314"/>
      <c r="O20" s="314"/>
      <c r="P20" s="202"/>
      <c r="Q20" s="202"/>
      <c r="R20" s="202"/>
    </row>
    <row r="21" spans="2:18" ht="18" customHeight="1">
      <c r="B21" s="292" t="s">
        <v>169</v>
      </c>
      <c r="C21" s="33">
        <v>1.6999999999999999E-3</v>
      </c>
      <c r="D21" s="34" t="s">
        <v>154</v>
      </c>
      <c r="E21" s="35" t="s">
        <v>143</v>
      </c>
      <c r="F21" s="33">
        <v>1.6999999999999999E-3</v>
      </c>
      <c r="G21" s="34" t="s">
        <v>154</v>
      </c>
      <c r="H21" s="35" t="s">
        <v>143</v>
      </c>
      <c r="J21" s="314"/>
      <c r="K21" s="314"/>
      <c r="L21" s="314"/>
      <c r="M21" s="314"/>
      <c r="N21" s="314"/>
      <c r="O21" s="314"/>
      <c r="P21" s="202"/>
      <c r="Q21" s="202"/>
      <c r="R21" s="202"/>
    </row>
    <row r="22" spans="2:18" ht="18" thickBot="1">
      <c r="B22" s="293" t="s">
        <v>170</v>
      </c>
      <c r="C22" s="33">
        <v>2.0000000000000001E-4</v>
      </c>
      <c r="D22" s="34" t="s">
        <v>154</v>
      </c>
      <c r="E22" s="35" t="s">
        <v>143</v>
      </c>
      <c r="F22" s="33">
        <v>2.0000000000000001E-4</v>
      </c>
      <c r="G22" s="34" t="s">
        <v>154</v>
      </c>
      <c r="H22" s="35" t="s">
        <v>143</v>
      </c>
      <c r="J22" s="314"/>
      <c r="K22" s="314"/>
      <c r="L22" s="314"/>
      <c r="M22" s="314"/>
      <c r="N22" s="314"/>
      <c r="O22" s="314"/>
      <c r="P22" s="202"/>
      <c r="Q22" s="202"/>
      <c r="R22" s="202"/>
    </row>
    <row r="23" spans="2:18" ht="30" customHeight="1" thickBot="1">
      <c r="B23" s="22" t="s">
        <v>171</v>
      </c>
      <c r="C23" s="289">
        <v>0.22700000000000001</v>
      </c>
      <c r="D23" s="290">
        <v>0.22600000000000001</v>
      </c>
      <c r="E23" s="291">
        <v>5.0000000000000001E-3</v>
      </c>
      <c r="F23" s="289">
        <v>0.23100000000000001</v>
      </c>
      <c r="G23" s="290">
        <v>0.23400000000000001</v>
      </c>
      <c r="H23" s="291" t="s">
        <v>200</v>
      </c>
      <c r="J23" s="315"/>
      <c r="K23" s="315"/>
      <c r="L23" s="315"/>
      <c r="M23" s="315"/>
      <c r="N23" s="315"/>
      <c r="O23" s="315"/>
      <c r="P23" s="202"/>
      <c r="Q23" s="202"/>
      <c r="R23" s="202"/>
    </row>
    <row r="24" spans="2:18" ht="10.5" customHeight="1">
      <c r="H24" s="201"/>
      <c r="J24" s="202"/>
      <c r="K24" s="202"/>
      <c r="L24" s="202"/>
      <c r="M24" s="202"/>
      <c r="N24" s="202"/>
      <c r="O24" s="202"/>
      <c r="P24" s="202"/>
      <c r="Q24" s="202"/>
      <c r="R24" s="202"/>
    </row>
    <row r="25" spans="2:18">
      <c r="B25" s="294" t="s">
        <v>172</v>
      </c>
      <c r="H25" s="202"/>
      <c r="J25" s="202"/>
      <c r="K25" s="202"/>
      <c r="L25" s="202"/>
      <c r="M25" s="202"/>
      <c r="N25" s="202"/>
      <c r="O25" s="202"/>
      <c r="P25" s="202"/>
      <c r="Q25" s="202"/>
      <c r="R25" s="202"/>
    </row>
    <row r="26" spans="2:18">
      <c r="B26" s="294" t="s">
        <v>173</v>
      </c>
    </row>
    <row r="27" spans="2:18" ht="14.25" customHeight="1">
      <c r="B27" s="294" t="s">
        <v>174</v>
      </c>
    </row>
    <row r="28" spans="2:18" ht="14.25" customHeight="1">
      <c r="B28" s="294" t="s">
        <v>175</v>
      </c>
    </row>
    <row r="29" spans="2:18" ht="14.25" customHeight="1">
      <c r="B29" s="294" t="s">
        <v>176</v>
      </c>
    </row>
    <row r="30" spans="2:18" ht="14.25" customHeight="1">
      <c r="B30" s="294" t="s">
        <v>201</v>
      </c>
    </row>
    <row r="31" spans="2:18" ht="14.25" customHeight="1">
      <c r="B31" s="294" t="s">
        <v>177</v>
      </c>
    </row>
    <row r="32" spans="2:18" ht="15" thickBot="1"/>
    <row r="33" spans="2:11" ht="20.25" customHeight="1" thickBot="1">
      <c r="B33" s="333" t="s">
        <v>79</v>
      </c>
      <c r="C33" s="320" t="s">
        <v>195</v>
      </c>
      <c r="D33" s="321"/>
      <c r="E33" s="322"/>
      <c r="F33" s="320" t="s">
        <v>196</v>
      </c>
      <c r="G33" s="321"/>
      <c r="H33" s="322"/>
    </row>
    <row r="34" spans="2:11" ht="20.25" customHeight="1" thickBot="1">
      <c r="B34" s="334"/>
      <c r="C34" s="50">
        <v>2013</v>
      </c>
      <c r="D34" s="16">
        <v>2012</v>
      </c>
      <c r="E34" s="46" t="s">
        <v>69</v>
      </c>
      <c r="F34" s="50">
        <v>2013</v>
      </c>
      <c r="G34" s="16">
        <v>2012</v>
      </c>
      <c r="H34" s="46" t="s">
        <v>69</v>
      </c>
      <c r="K34" s="247"/>
    </row>
    <row r="35" spans="2:11" ht="18" customHeight="1">
      <c r="B35" s="295" t="s">
        <v>80</v>
      </c>
      <c r="C35" s="42">
        <v>98.2</v>
      </c>
      <c r="D35" s="43">
        <v>98.4</v>
      </c>
      <c r="E35" s="37">
        <v>-2E-3</v>
      </c>
      <c r="F35" s="42">
        <v>98.5</v>
      </c>
      <c r="G35" s="43">
        <v>98.4</v>
      </c>
      <c r="H35" s="37">
        <v>1E-3</v>
      </c>
      <c r="K35" s="248"/>
    </row>
    <row r="36" spans="2:11" ht="18" customHeight="1">
      <c r="B36" s="296" t="s">
        <v>71</v>
      </c>
      <c r="C36" s="40">
        <v>63.1</v>
      </c>
      <c r="D36" s="41">
        <v>56.9</v>
      </c>
      <c r="E36" s="38">
        <v>0.109</v>
      </c>
      <c r="F36" s="40">
        <v>62.8</v>
      </c>
      <c r="G36" s="41">
        <v>57.2</v>
      </c>
      <c r="H36" s="38">
        <v>9.8000000000000004E-2</v>
      </c>
      <c r="K36" s="248"/>
    </row>
    <row r="37" spans="2:11" ht="18" customHeight="1">
      <c r="B37" s="296" t="s">
        <v>178</v>
      </c>
      <c r="C37" s="40">
        <v>54.1</v>
      </c>
      <c r="D37" s="41">
        <v>52.4</v>
      </c>
      <c r="E37" s="38">
        <v>3.2000000000000001E-2</v>
      </c>
      <c r="F37" s="40">
        <v>54</v>
      </c>
      <c r="G37" s="41">
        <v>52.1</v>
      </c>
      <c r="H37" s="38">
        <v>3.5999999999999997E-2</v>
      </c>
      <c r="K37" s="248"/>
    </row>
    <row r="38" spans="2:11" ht="18" customHeight="1">
      <c r="B38" s="296" t="s">
        <v>72</v>
      </c>
      <c r="C38" s="40">
        <v>54.6</v>
      </c>
      <c r="D38" s="41">
        <v>48.9</v>
      </c>
      <c r="E38" s="38">
        <v>0.11700000000000001</v>
      </c>
      <c r="F38" s="40">
        <v>54</v>
      </c>
      <c r="G38" s="41">
        <v>49</v>
      </c>
      <c r="H38" s="38">
        <v>0.10199999999999999</v>
      </c>
      <c r="K38" s="248"/>
    </row>
    <row r="39" spans="2:11" ht="18" customHeight="1">
      <c r="B39" s="296" t="s">
        <v>76</v>
      </c>
      <c r="C39" s="40">
        <v>53.2</v>
      </c>
      <c r="D39" s="41">
        <v>48.3</v>
      </c>
      <c r="E39" s="38">
        <v>0.10100000000000001</v>
      </c>
      <c r="F39" s="40">
        <v>52.7</v>
      </c>
      <c r="G39" s="41">
        <v>48.3</v>
      </c>
      <c r="H39" s="38">
        <v>9.0999999999999998E-2</v>
      </c>
      <c r="K39" s="248"/>
    </row>
    <row r="40" spans="2:11" ht="18" customHeight="1">
      <c r="B40" s="296" t="s">
        <v>73</v>
      </c>
      <c r="C40" s="40">
        <v>49.4</v>
      </c>
      <c r="D40" s="41">
        <v>42.9</v>
      </c>
      <c r="E40" s="38">
        <v>0.152</v>
      </c>
      <c r="F40" s="40">
        <v>48.9</v>
      </c>
      <c r="G40" s="41">
        <v>43.2</v>
      </c>
      <c r="H40" s="38">
        <v>0.13200000000000001</v>
      </c>
      <c r="K40" s="248"/>
    </row>
    <row r="41" spans="2:11" ht="18" customHeight="1">
      <c r="B41" s="296" t="s">
        <v>77</v>
      </c>
      <c r="C41" s="40">
        <v>42.4</v>
      </c>
      <c r="D41" s="41">
        <v>39.200000000000003</v>
      </c>
      <c r="E41" s="38">
        <v>8.2000000000000003E-2</v>
      </c>
      <c r="F41" s="40">
        <v>41.7</v>
      </c>
      <c r="G41" s="41">
        <v>39</v>
      </c>
      <c r="H41" s="38">
        <v>6.9000000000000006E-2</v>
      </c>
      <c r="K41" s="248"/>
    </row>
    <row r="42" spans="2:11" ht="18" customHeight="1">
      <c r="B42" s="296" t="s">
        <v>75</v>
      </c>
      <c r="C42" s="40">
        <v>39.299999999999997</v>
      </c>
      <c r="D42" s="41">
        <v>37.4</v>
      </c>
      <c r="E42" s="38">
        <v>5.0999999999999997E-2</v>
      </c>
      <c r="F42" s="40">
        <v>38.700000000000003</v>
      </c>
      <c r="G42" s="41">
        <v>37.299999999999997</v>
      </c>
      <c r="H42" s="38">
        <v>3.7999999999999999E-2</v>
      </c>
      <c r="K42" s="248"/>
    </row>
    <row r="43" spans="2:11" ht="18" customHeight="1">
      <c r="B43" s="296" t="s">
        <v>74</v>
      </c>
      <c r="C43" s="40">
        <v>48</v>
      </c>
      <c r="D43" s="41">
        <v>36.4</v>
      </c>
      <c r="E43" s="38">
        <v>0.31900000000000001</v>
      </c>
      <c r="F43" s="40">
        <v>46.7</v>
      </c>
      <c r="G43" s="41">
        <v>36.299999999999997</v>
      </c>
      <c r="H43" s="38">
        <v>0.28699999999999998</v>
      </c>
      <c r="K43" s="248"/>
    </row>
    <row r="44" spans="2:11" ht="18" customHeight="1">
      <c r="B44" s="296" t="s">
        <v>179</v>
      </c>
      <c r="C44" s="40">
        <v>76.400000000000006</v>
      </c>
      <c r="D44" s="41">
        <v>37.700000000000003</v>
      </c>
      <c r="E44" s="38">
        <v>1.0269999999999999</v>
      </c>
      <c r="F44" s="40">
        <v>71.8</v>
      </c>
      <c r="G44" s="41">
        <v>35.1</v>
      </c>
      <c r="H44" s="38">
        <v>1.046</v>
      </c>
      <c r="K44" s="248"/>
    </row>
    <row r="45" spans="2:11" ht="18" customHeight="1">
      <c r="B45" s="296" t="s">
        <v>180</v>
      </c>
      <c r="C45" s="40">
        <v>33.9</v>
      </c>
      <c r="D45" s="41">
        <v>30.3</v>
      </c>
      <c r="E45" s="38">
        <v>0.11899999999999999</v>
      </c>
      <c r="F45" s="40">
        <v>33.299999999999997</v>
      </c>
      <c r="G45" s="41">
        <v>30.7</v>
      </c>
      <c r="H45" s="38">
        <v>8.5000000000000006E-2</v>
      </c>
      <c r="K45" s="248"/>
    </row>
    <row r="46" spans="2:11" ht="18" customHeight="1">
      <c r="B46" s="296" t="s">
        <v>164</v>
      </c>
      <c r="C46" s="40">
        <v>34.9</v>
      </c>
      <c r="D46" s="41">
        <v>32</v>
      </c>
      <c r="E46" s="38">
        <v>9.0999999999999998E-2</v>
      </c>
      <c r="F46" s="40">
        <v>34.299999999999997</v>
      </c>
      <c r="G46" s="41">
        <v>30.3</v>
      </c>
      <c r="H46" s="38">
        <v>0.13200000000000001</v>
      </c>
      <c r="K46" s="248"/>
    </row>
    <row r="47" spans="2:11" ht="18" customHeight="1">
      <c r="B47" s="296" t="s">
        <v>181</v>
      </c>
      <c r="C47" s="40" t="s">
        <v>154</v>
      </c>
      <c r="D47" s="41">
        <v>13.6</v>
      </c>
      <c r="E47" s="39">
        <v>-1</v>
      </c>
      <c r="F47" s="40" t="s">
        <v>154</v>
      </c>
      <c r="G47" s="41">
        <v>15</v>
      </c>
      <c r="H47" s="39">
        <v>-1</v>
      </c>
      <c r="K47" s="248"/>
    </row>
    <row r="48" spans="2:11" ht="18" customHeight="1">
      <c r="B48" s="296" t="s">
        <v>182</v>
      </c>
      <c r="C48" s="40" t="s">
        <v>154</v>
      </c>
      <c r="D48" s="41">
        <v>5.6</v>
      </c>
      <c r="E48" s="38">
        <v>-1</v>
      </c>
      <c r="F48" s="40" t="s">
        <v>154</v>
      </c>
      <c r="G48" s="41">
        <v>5.7</v>
      </c>
      <c r="H48" s="38">
        <v>-1</v>
      </c>
      <c r="K48" s="248"/>
    </row>
    <row r="49" spans="2:11" ht="18" customHeight="1">
      <c r="B49" s="296" t="s">
        <v>183</v>
      </c>
      <c r="C49" s="40">
        <v>20.7</v>
      </c>
      <c r="D49" s="41" t="s">
        <v>154</v>
      </c>
      <c r="E49" s="316" t="s">
        <v>143</v>
      </c>
      <c r="F49" s="40">
        <v>20.3</v>
      </c>
      <c r="G49" s="41" t="s">
        <v>154</v>
      </c>
      <c r="H49" s="316" t="s">
        <v>143</v>
      </c>
      <c r="K49" s="248"/>
    </row>
    <row r="50" spans="2:11" ht="18" customHeight="1">
      <c r="B50" s="296" t="s">
        <v>184</v>
      </c>
      <c r="C50" s="40">
        <v>21.6</v>
      </c>
      <c r="D50" s="41">
        <v>7.7</v>
      </c>
      <c r="E50" s="39">
        <v>1.8049999999999999</v>
      </c>
      <c r="F50" s="40">
        <v>20.6</v>
      </c>
      <c r="G50" s="41">
        <v>7.8</v>
      </c>
      <c r="H50" s="39">
        <v>1.641</v>
      </c>
      <c r="K50" s="248"/>
    </row>
    <row r="51" spans="2:11" ht="18" customHeight="1">
      <c r="B51" s="296" t="s">
        <v>185</v>
      </c>
      <c r="C51" s="40">
        <v>30.9</v>
      </c>
      <c r="D51" s="41">
        <v>14.6</v>
      </c>
      <c r="E51" s="203">
        <v>1.1160000000000001</v>
      </c>
      <c r="F51" s="40">
        <v>29.5</v>
      </c>
      <c r="G51" s="41">
        <v>14.5</v>
      </c>
      <c r="H51" s="203">
        <v>1.034</v>
      </c>
      <c r="K51" s="248"/>
    </row>
    <row r="52" spans="2:11" ht="16.5" thickBot="1">
      <c r="B52" s="297" t="s">
        <v>186</v>
      </c>
      <c r="C52" s="44">
        <v>18.7</v>
      </c>
      <c r="D52" s="45" t="s">
        <v>154</v>
      </c>
      <c r="E52" s="204" t="s">
        <v>143</v>
      </c>
      <c r="F52" s="44">
        <v>17.2</v>
      </c>
      <c r="G52" s="45" t="s">
        <v>154</v>
      </c>
      <c r="H52" s="204" t="s">
        <v>143</v>
      </c>
      <c r="K52" s="248"/>
    </row>
    <row r="53" spans="2:11" ht="10.5" customHeight="1">
      <c r="K53" s="249"/>
    </row>
    <row r="55" spans="2:11" ht="25.5" customHeight="1">
      <c r="B55" s="329" t="s">
        <v>151</v>
      </c>
      <c r="C55" s="329"/>
      <c r="D55" s="329"/>
      <c r="E55" s="329"/>
      <c r="F55" s="329"/>
      <c r="G55" s="329"/>
      <c r="H55" s="329"/>
      <c r="I55" s="249"/>
    </row>
    <row r="56" spans="2:11">
      <c r="B56" s="294" t="s">
        <v>187</v>
      </c>
      <c r="C56" s="298"/>
      <c r="D56" s="298"/>
      <c r="E56" s="298"/>
    </row>
    <row r="57" spans="2:11">
      <c r="B57" s="294" t="s">
        <v>188</v>
      </c>
      <c r="C57" s="298"/>
      <c r="D57" s="298"/>
      <c r="E57" s="298"/>
    </row>
    <row r="58" spans="2:11">
      <c r="B58" s="294" t="s">
        <v>189</v>
      </c>
      <c r="C58" s="298"/>
      <c r="D58" s="298"/>
      <c r="E58" s="298"/>
    </row>
    <row r="59" spans="2:11" ht="15.75" customHeight="1">
      <c r="B59" s="298" t="s">
        <v>202</v>
      </c>
      <c r="C59" s="298"/>
      <c r="D59" s="298"/>
      <c r="E59" s="298"/>
      <c r="F59" s="298"/>
    </row>
    <row r="60" spans="2:11">
      <c r="B60" s="294" t="s">
        <v>190</v>
      </c>
      <c r="C60" s="298"/>
      <c r="D60" s="298"/>
      <c r="E60" s="298"/>
    </row>
    <row r="61" spans="2:11" ht="24.75" customHeight="1">
      <c r="B61" s="329" t="s">
        <v>191</v>
      </c>
      <c r="C61" s="329"/>
      <c r="D61" s="329"/>
      <c r="E61" s="329"/>
      <c r="F61" s="329"/>
    </row>
    <row r="62" spans="2:11" ht="25.5" customHeight="1">
      <c r="B62" s="329" t="s">
        <v>203</v>
      </c>
      <c r="C62" s="329"/>
      <c r="D62" s="329"/>
      <c r="E62" s="329"/>
      <c r="F62" s="329"/>
      <c r="G62" s="329"/>
      <c r="H62" s="329"/>
    </row>
  </sheetData>
  <mergeCells count="9">
    <mergeCell ref="B62:H62"/>
    <mergeCell ref="B61:F61"/>
    <mergeCell ref="C2:E2"/>
    <mergeCell ref="F2:H2"/>
    <mergeCell ref="C33:E33"/>
    <mergeCell ref="F33:H33"/>
    <mergeCell ref="B2:B3"/>
    <mergeCell ref="B33:B34"/>
    <mergeCell ref="B55:H55"/>
  </mergeCells>
  <pageMargins left="0.7" right="0.7" top="0.75" bottom="0.75" header="0.3" footer="0.3"/>
  <pageSetup paperSize="9" scale="66" orientation="portrait" horizontalDpi="4294967294" r:id="rId1"/>
  <ignoredErrors>
    <ignoredError sqref="H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Skonsolidowany RZiS</vt:lpstr>
      <vt:lpstr>Segmenty</vt:lpstr>
      <vt:lpstr>Skonsolidowany bilans</vt:lpstr>
      <vt:lpstr>Skonsolidowany CF</vt:lpstr>
      <vt:lpstr>KPI - segment retail</vt:lpstr>
      <vt:lpstr>KPI - segment TV</vt:lpstr>
      <vt:lpstr>'KPI - segment retail'!Obszar_wydruku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2013-08-21T11:30:33Z</cp:lastPrinted>
  <dcterms:created xsi:type="dcterms:W3CDTF">2008-08-25T12:12:22Z</dcterms:created>
  <dcterms:modified xsi:type="dcterms:W3CDTF">2013-08-27T16:41:17Z</dcterms:modified>
</cp:coreProperties>
</file>