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1595" yWindow="90" windowWidth="13020" windowHeight="10275"/>
  </bookViews>
  <sheets>
    <sheet name="Consolidated P&amp;L" sheetId="15" r:id="rId1"/>
    <sheet name="Segments" sheetId="17" r:id="rId2"/>
    <sheet name="Consolidated BS" sheetId="13" r:id="rId3"/>
    <sheet name="Consolidated CF" sheetId="12" r:id="rId4"/>
    <sheet name="KPI - retail segment" sheetId="9" r:id="rId5"/>
    <sheet name="KPI - TV segment" sheetId="10" r:id="rId6"/>
  </sheets>
  <definedNames>
    <definedName name="_xlnm.Print_Area" localSheetId="4">'KPI - retail segment'!$A$1:$J$23</definedName>
  </definedNames>
  <calcPr calcId="125725"/>
</workbook>
</file>

<file path=xl/calcChain.xml><?xml version="1.0" encoding="utf-8"?>
<calcChain xmlns="http://schemas.openxmlformats.org/spreadsheetml/2006/main">
  <c r="H18" i="10"/>
  <c r="E18"/>
  <c r="E17"/>
  <c r="H16"/>
  <c r="E16"/>
  <c r="H15"/>
  <c r="E15"/>
  <c r="H14"/>
  <c r="E14"/>
  <c r="H13"/>
  <c r="E13"/>
  <c r="H12"/>
  <c r="E12"/>
  <c r="H11"/>
  <c r="E11"/>
  <c r="H10"/>
  <c r="E10"/>
  <c r="H9"/>
  <c r="E9"/>
  <c r="H8"/>
  <c r="E8"/>
  <c r="H7"/>
  <c r="E7"/>
  <c r="H6"/>
  <c r="E6"/>
  <c r="H5"/>
  <c r="E5"/>
  <c r="H4"/>
  <c r="E4"/>
  <c r="E50" i="12"/>
  <c r="E49"/>
  <c r="D47"/>
  <c r="C47"/>
  <c r="E47" s="1"/>
  <c r="E45"/>
  <c r="E44"/>
  <c r="E42"/>
  <c r="E41"/>
  <c r="E40"/>
  <c r="E39"/>
  <c r="E38"/>
  <c r="E37"/>
  <c r="D37"/>
  <c r="C37"/>
  <c r="E36"/>
  <c r="E35"/>
  <c r="E32"/>
  <c r="E31"/>
  <c r="E30"/>
  <c r="E29"/>
  <c r="E28"/>
  <c r="E27"/>
  <c r="E25"/>
  <c r="E24"/>
  <c r="E22"/>
  <c r="E21"/>
  <c r="E20"/>
  <c r="E19"/>
  <c r="E18"/>
  <c r="E17"/>
  <c r="E16"/>
  <c r="E15"/>
  <c r="E14"/>
  <c r="E13"/>
  <c r="E12"/>
  <c r="E11"/>
  <c r="E10"/>
  <c r="E9"/>
  <c r="E8"/>
  <c r="E7"/>
  <c r="E6"/>
  <c r="E5"/>
  <c r="D5"/>
  <c r="D23" s="1"/>
  <c r="D26" s="1"/>
  <c r="D48" s="1"/>
  <c r="D51" s="1"/>
  <c r="C5"/>
  <c r="C23" s="1"/>
  <c r="E4"/>
  <c r="D46" i="13"/>
  <c r="D47" s="1"/>
  <c r="D45"/>
  <c r="C45"/>
  <c r="E45" s="1"/>
  <c r="E44"/>
  <c r="E43"/>
  <c r="E42"/>
  <c r="E41"/>
  <c r="E40"/>
  <c r="E39"/>
  <c r="E38"/>
  <c r="E37"/>
  <c r="D37"/>
  <c r="C37"/>
  <c r="E36"/>
  <c r="E35"/>
  <c r="E34"/>
  <c r="E33"/>
  <c r="E32"/>
  <c r="E31"/>
  <c r="E30"/>
  <c r="D30"/>
  <c r="C30"/>
  <c r="E29"/>
  <c r="E28"/>
  <c r="E27"/>
  <c r="E26"/>
  <c r="D23"/>
  <c r="D24" s="1"/>
  <c r="C23"/>
  <c r="E23" s="1"/>
  <c r="E22"/>
  <c r="E21"/>
  <c r="E20"/>
  <c r="E19"/>
  <c r="E18"/>
  <c r="E17"/>
  <c r="E16"/>
  <c r="E15"/>
  <c r="D14"/>
  <c r="C14"/>
  <c r="E14" s="1"/>
  <c r="E13"/>
  <c r="E12"/>
  <c r="E11"/>
  <c r="E10"/>
  <c r="E9"/>
  <c r="E8"/>
  <c r="E7"/>
  <c r="E6"/>
  <c r="E5"/>
  <c r="E4"/>
  <c r="O12" i="17"/>
  <c r="N12"/>
  <c r="P12" s="1"/>
  <c r="M12"/>
  <c r="J12"/>
  <c r="G12"/>
  <c r="P11"/>
  <c r="O11"/>
  <c r="N11"/>
  <c r="J11"/>
  <c r="G11"/>
  <c r="O10"/>
  <c r="N10"/>
  <c r="P10" s="1"/>
  <c r="M10"/>
  <c r="J10"/>
  <c r="G10"/>
  <c r="P9"/>
  <c r="O9"/>
  <c r="N9"/>
  <c r="M9"/>
  <c r="J9"/>
  <c r="G9"/>
  <c r="O8"/>
  <c r="N8"/>
  <c r="P8" s="1"/>
  <c r="M8"/>
  <c r="J8"/>
  <c r="G8"/>
  <c r="P7"/>
  <c r="O7"/>
  <c r="N7"/>
  <c r="M7"/>
  <c r="J7"/>
  <c r="G7"/>
  <c r="O6"/>
  <c r="N6"/>
  <c r="P6" s="1"/>
  <c r="M6"/>
  <c r="J6"/>
  <c r="G6"/>
  <c r="P5"/>
  <c r="O5"/>
  <c r="N5"/>
  <c r="M5"/>
  <c r="J5"/>
  <c r="G5"/>
  <c r="H31" i="15"/>
  <c r="E31"/>
  <c r="H30"/>
  <c r="E30"/>
  <c r="H28"/>
  <c r="E28"/>
  <c r="H26"/>
  <c r="E26"/>
  <c r="H25"/>
  <c r="E25"/>
  <c r="H24"/>
  <c r="E24"/>
  <c r="D23"/>
  <c r="D27" s="1"/>
  <c r="D29" s="1"/>
  <c r="H22"/>
  <c r="E22"/>
  <c r="H21"/>
  <c r="E21"/>
  <c r="H20"/>
  <c r="E20"/>
  <c r="H19"/>
  <c r="E19"/>
  <c r="H18"/>
  <c r="E18"/>
  <c r="H17"/>
  <c r="E17"/>
  <c r="H16"/>
  <c r="E16"/>
  <c r="H15"/>
  <c r="E15"/>
  <c r="H14"/>
  <c r="E14"/>
  <c r="H13"/>
  <c r="E13"/>
  <c r="H12"/>
  <c r="E12"/>
  <c r="H11"/>
  <c r="E11"/>
  <c r="G10"/>
  <c r="F10"/>
  <c r="H10" s="1"/>
  <c r="D10"/>
  <c r="C10"/>
  <c r="E10" s="1"/>
  <c r="H9"/>
  <c r="E9"/>
  <c r="H8"/>
  <c r="E8"/>
  <c r="H7"/>
  <c r="E7"/>
  <c r="H6"/>
  <c r="E6"/>
  <c r="H5"/>
  <c r="E5"/>
  <c r="G4"/>
  <c r="G23" s="1"/>
  <c r="F4"/>
  <c r="F23" s="1"/>
  <c r="D4"/>
  <c r="C4"/>
  <c r="C23" s="1"/>
  <c r="J17" i="9"/>
  <c r="F17"/>
  <c r="J16"/>
  <c r="F16"/>
  <c r="J15"/>
  <c r="F15"/>
  <c r="J14"/>
  <c r="F14"/>
  <c r="J13"/>
  <c r="F13"/>
  <c r="J9"/>
  <c r="F9"/>
  <c r="J8"/>
  <c r="F8"/>
  <c r="J7"/>
  <c r="F7"/>
  <c r="J6"/>
  <c r="F6"/>
  <c r="J5"/>
  <c r="F5"/>
  <c r="J4"/>
  <c r="F4"/>
  <c r="E23" i="12" l="1"/>
  <c r="C26"/>
  <c r="C47" i="13"/>
  <c r="E47" s="1"/>
  <c r="C46"/>
  <c r="E46" s="1"/>
  <c r="C24"/>
  <c r="E24" s="1"/>
  <c r="C27" i="15"/>
  <c r="E23"/>
  <c r="C33"/>
  <c r="F33"/>
  <c r="H23"/>
  <c r="F27"/>
  <c r="G27"/>
  <c r="G29" s="1"/>
  <c r="G33"/>
  <c r="G34" s="1"/>
  <c r="H4"/>
  <c r="D33"/>
  <c r="D34" s="1"/>
  <c r="E4"/>
  <c r="E26" i="12" l="1"/>
  <c r="C48"/>
  <c r="F29" i="15"/>
  <c r="H29" s="1"/>
  <c r="H27"/>
  <c r="C34"/>
  <c r="E33"/>
  <c r="C29"/>
  <c r="E29" s="1"/>
  <c r="E27"/>
  <c r="H33"/>
  <c r="F34"/>
  <c r="E48" i="12" l="1"/>
  <c r="C51"/>
  <c r="E51" s="1"/>
</calcChain>
</file>

<file path=xl/sharedStrings.xml><?xml version="1.0" encoding="utf-8"?>
<sst xmlns="http://schemas.openxmlformats.org/spreadsheetml/2006/main" count="280" uniqueCount="211">
  <si>
    <t>EBITDA</t>
  </si>
  <si>
    <t>Polsat2</t>
  </si>
  <si>
    <t>Polsat News</t>
  </si>
  <si>
    <t>Polsat Sport</t>
  </si>
  <si>
    <t>Polsat Film</t>
  </si>
  <si>
    <t>Polsat JimJam</t>
  </si>
  <si>
    <t>Polsat Cafe</t>
  </si>
  <si>
    <t>Polsat Play</t>
  </si>
  <si>
    <t>Polsat Sport Extra</t>
  </si>
  <si>
    <t>Polsat</t>
  </si>
  <si>
    <t>n/a</t>
  </si>
  <si>
    <t>--</t>
  </si>
  <si>
    <t>*</t>
  </si>
  <si>
    <t>Advertising and sponsorship revenue</t>
  </si>
  <si>
    <t>Revenue from cable and sattellite operator fees</t>
  </si>
  <si>
    <t>Sale of equipment</t>
  </si>
  <si>
    <t>Other revenue</t>
  </si>
  <si>
    <t>Revenue</t>
  </si>
  <si>
    <t>Other operating income /costs</t>
  </si>
  <si>
    <t>Profit from operating activities</t>
  </si>
  <si>
    <t>Finance costs</t>
  </si>
  <si>
    <t>Income tax</t>
  </si>
  <si>
    <t>(in PLN ths)</t>
  </si>
  <si>
    <t>CONSOLIDATED INCOME STATEMENT</t>
  </si>
  <si>
    <t>for the three-month period ended</t>
  </si>
  <si>
    <t>Change / %</t>
  </si>
  <si>
    <t>Operating costs</t>
  </si>
  <si>
    <t>Basic and diluted earnings per share (in PLN)</t>
  </si>
  <si>
    <t>EBITDA margin</t>
  </si>
  <si>
    <t>Programming costs</t>
  </si>
  <si>
    <t>Cost of internal and external TV production and amortization of sport rights</t>
  </si>
  <si>
    <t>Distribution, marketing, customer relation management and retention costs</t>
  </si>
  <si>
    <t>Salaries and employee-related costs</t>
  </si>
  <si>
    <t>Broadcasting and signal transmission costs</t>
  </si>
  <si>
    <t>Amortization of purchased film licenses</t>
  </si>
  <si>
    <t>Cost of settlements with mobile network operators and interconnection charges</t>
  </si>
  <si>
    <t>Cost of equipment sold</t>
  </si>
  <si>
    <t>Cost of debt collection services and bad debt allowance and receivables written off</t>
  </si>
  <si>
    <t>Other costs</t>
  </si>
  <si>
    <t xml:space="preserve">Revenues from sales to third parties </t>
  </si>
  <si>
    <t>Inter-segment revenues</t>
  </si>
  <si>
    <t>Revenues</t>
  </si>
  <si>
    <t xml:space="preserve">Profit/(loss) from operating activities </t>
  </si>
  <si>
    <t xml:space="preserve">Acquisition of property, plant and equipment, reception equipment and other intangible assets </t>
  </si>
  <si>
    <t>*This item also includes the acquisition of reception equipment for operating lease purposes</t>
  </si>
  <si>
    <t>RETAIL BUSINESS SEGMENT</t>
  </si>
  <si>
    <t>BROADCASTING AND TELEVISION PRODUCTION SEGMENT</t>
  </si>
  <si>
    <t>CONSOLIDATION ADJUSTMENTS</t>
  </si>
  <si>
    <t>TOTAL</t>
  </si>
  <si>
    <t>Change</t>
  </si>
  <si>
    <t>CONSOLIDATED BALANCE SHEET
(in PLN ths)</t>
  </si>
  <si>
    <t>December 31, 2011</t>
  </si>
  <si>
    <t>Reception equipment</t>
  </si>
  <si>
    <t>Other property, plant and equipment</t>
  </si>
  <si>
    <t>Goodwill</t>
  </si>
  <si>
    <t>Brands</t>
  </si>
  <si>
    <t xml:space="preserve">Other intangible assets </t>
  </si>
  <si>
    <t>Non-current programming assets</t>
  </si>
  <si>
    <t>Investment property</t>
  </si>
  <si>
    <t>Non-current deferred distribution fees</t>
  </si>
  <si>
    <t>Other non-current assets</t>
  </si>
  <si>
    <t>Deferred tax assets</t>
  </si>
  <si>
    <t>Total non-current assets</t>
  </si>
  <si>
    <t>Current programming assets</t>
  </si>
  <si>
    <t>Inventories</t>
  </si>
  <si>
    <t>Bonds</t>
  </si>
  <si>
    <t>Trade and other receivables</t>
  </si>
  <si>
    <t>Income tax receivable</t>
  </si>
  <si>
    <t>Current deferred distribution fees</t>
  </si>
  <si>
    <t>Other current assets</t>
  </si>
  <si>
    <t>Cash and cash equivalents</t>
  </si>
  <si>
    <t>Total current assets</t>
  </si>
  <si>
    <t>Total assets</t>
  </si>
  <si>
    <t>Share capital</t>
  </si>
  <si>
    <t>Share premium</t>
  </si>
  <si>
    <t>Other reserves</t>
  </si>
  <si>
    <t>Retained earnings</t>
  </si>
  <si>
    <t>Total equity</t>
  </si>
  <si>
    <t>Loans and borrowings</t>
  </si>
  <si>
    <t xml:space="preserve">Finance lease liabilities </t>
  </si>
  <si>
    <t>Deferred tax liabilities</t>
  </si>
  <si>
    <t>Deferred income</t>
  </si>
  <si>
    <t xml:space="preserve">Other non-current liabilities and provisions </t>
  </si>
  <si>
    <t xml:space="preserve">Total non-current liabilities </t>
  </si>
  <si>
    <t>Finance lease liabilities</t>
  </si>
  <si>
    <t>Trade and other payables</t>
  </si>
  <si>
    <t>Income tax liability</t>
  </si>
  <si>
    <t>Deposits for equipment</t>
  </si>
  <si>
    <t>Total current liabilities</t>
  </si>
  <si>
    <t>Total liabilities</t>
  </si>
  <si>
    <t>Total equity and liabilities</t>
  </si>
  <si>
    <t>Net profit for the period</t>
  </si>
  <si>
    <t>Adjustments for:</t>
  </si>
  <si>
    <t>Depreciation, amortization and impairment</t>
  </si>
  <si>
    <t>Payments for film licences and sports rights</t>
  </si>
  <si>
    <t>Amortization of film licences and sports rights</t>
  </si>
  <si>
    <t xml:space="preserve">Loss/(gain) on investing activity </t>
  </si>
  <si>
    <t xml:space="preserve">Cost of programming rights sold </t>
  </si>
  <si>
    <t xml:space="preserve">Interest expense </t>
  </si>
  <si>
    <t xml:space="preserve">Change in inventories </t>
  </si>
  <si>
    <t xml:space="preserve">Change in receivables and other assets </t>
  </si>
  <si>
    <t>Change in liabilities, provisions and deferred income</t>
  </si>
  <si>
    <t>Change in internal production and advance payments</t>
  </si>
  <si>
    <t xml:space="preserve">Valuation of hedging instruments </t>
  </si>
  <si>
    <t>Foreign exchange losses/(gains), net</t>
  </si>
  <si>
    <t>Compensation of income tax receivables with VAT liabilities</t>
  </si>
  <si>
    <t xml:space="preserve">Income tax </t>
  </si>
  <si>
    <t>Other adjustments</t>
  </si>
  <si>
    <t>Income tax paid</t>
  </si>
  <si>
    <t>Interest received from operating activities</t>
  </si>
  <si>
    <t>Net cash from operating activities</t>
  </si>
  <si>
    <t>Acquisition of property, plant and equipment</t>
  </si>
  <si>
    <t>Acquisition of intangible assets</t>
  </si>
  <si>
    <t>Acquisition of subsidiaries, net of cash acquired</t>
  </si>
  <si>
    <t>Proceeds from sale of property, plant and equipment</t>
  </si>
  <si>
    <t>Loans granted</t>
  </si>
  <si>
    <t>Repayment of loans granted</t>
  </si>
  <si>
    <t>Proceeds from interest on loans granted</t>
  </si>
  <si>
    <t>Net cash used in investing activities</t>
  </si>
  <si>
    <t>CONSOLIDATED CASH FLOW</t>
  </si>
  <si>
    <t>Net cash from bank overdraft</t>
  </si>
  <si>
    <t>Term loans received</t>
  </si>
  <si>
    <t>Proceeds from realization of foreign exchange call options</t>
  </si>
  <si>
    <t>Repayment of loans and borrowings</t>
  </si>
  <si>
    <t>Finance lease – principal repayments</t>
  </si>
  <si>
    <t>Payment of interest on loans, borrowings, bonds, finance lease and commissions</t>
  </si>
  <si>
    <t>Other net financing outflows</t>
  </si>
  <si>
    <t>Net cash from/(used in) financing activities</t>
  </si>
  <si>
    <t>Net increase/(decrease) in cash and cash equivalents</t>
  </si>
  <si>
    <t>Cash and cash equivalents at the beginning of the period</t>
  </si>
  <si>
    <t>Effect of exchange rate fluctuations on cash and cash equivalents</t>
  </si>
  <si>
    <t>Cash and cash equivalents at the end of the period</t>
  </si>
  <si>
    <t>Family Package</t>
  </si>
  <si>
    <t>Mini Package</t>
  </si>
  <si>
    <t xml:space="preserve">Family Package </t>
  </si>
  <si>
    <t xml:space="preserve">Mini Package </t>
  </si>
  <si>
    <t>Family Package (PLN)</t>
  </si>
  <si>
    <t>Mini Package (PLN)</t>
  </si>
  <si>
    <r>
      <t xml:space="preserve">Average </t>
    </r>
    <r>
      <rPr>
        <b/>
        <sz val="11"/>
        <color theme="1"/>
        <rFont val="Arial Narrow"/>
        <family val="2"/>
        <charset val="238"/>
      </rPr>
      <t>number of  subscribers</t>
    </r>
    <r>
      <rPr>
        <b/>
        <vertAlign val="superscript"/>
        <sz val="11"/>
        <color rgb="FF000000"/>
        <rFont val="Arial Narrow"/>
        <family val="2"/>
        <charset val="238"/>
      </rPr>
      <t>1</t>
    </r>
    <r>
      <rPr>
        <b/>
        <sz val="11"/>
        <color rgb="FF000000"/>
        <rFont val="Arial Narrow"/>
        <family val="2"/>
        <charset val="238"/>
      </rPr>
      <t>, of which:</t>
    </r>
  </si>
  <si>
    <r>
      <t>1</t>
    </r>
    <r>
      <rPr>
        <sz val="9"/>
        <color theme="1"/>
        <rFont val="Calibri"/>
        <family val="2"/>
        <charset val="238"/>
        <scheme val="minor"/>
      </rPr>
      <t xml:space="preserve"> Calculated as the sum of the average number of subscribers in each month of the period divided by the number of months in the period. Average number of subscribers per month is calculated as the average of the number of subscribers on the first and the last business day of the month.</t>
    </r>
  </si>
  <si>
    <r>
      <rPr>
        <vertAlign val="superscript"/>
        <sz val="9"/>
        <color theme="1"/>
        <rFont val="Calibri"/>
        <family val="2"/>
        <charset val="238"/>
        <scheme val="minor"/>
      </rPr>
      <t xml:space="preserve">2 </t>
    </r>
    <r>
      <rPr>
        <sz val="9"/>
        <color theme="1"/>
        <rFont val="Calibri"/>
        <family val="2"/>
        <charset val="238"/>
        <scheme val="minor"/>
      </rPr>
      <t>We define “churn rate” as the ratio of the number of contracts terminated during a twelve-month period to the average number of contracts during such twelve-month period. The number of terminated contracts is net of churning subscribers entering into a new contract with us no later than the end of the same twelve-month period as well as of subscribers who used to have more than one agreement and terminated one of them to replace it with the commitment to use Multiroom service.</t>
    </r>
  </si>
  <si>
    <r>
      <rPr>
        <vertAlign val="superscript"/>
        <sz val="9"/>
        <color theme="1"/>
        <rFont val="Calibri"/>
        <family val="2"/>
        <charset val="238"/>
        <scheme val="minor"/>
      </rPr>
      <t>3</t>
    </r>
    <r>
      <rPr>
        <sz val="9"/>
        <color theme="1"/>
        <rFont val="Calibri"/>
        <family val="2"/>
        <charset val="238"/>
        <scheme val="minor"/>
      </rPr>
      <t xml:space="preserve"> We define “ARPU” as the average net revenue per subscriber to whom we rendered services calculated as a sum of net revenue generated by our subscribers from our pay digital television services in the reporting period divided by the average number of subscribers to whom we rendered services in this reporting period.</t>
    </r>
  </si>
  <si>
    <r>
      <t xml:space="preserve">4 </t>
    </r>
    <r>
      <rPr>
        <sz val="9"/>
        <color theme="1"/>
        <rFont val="Calibri"/>
        <family val="2"/>
        <charset val="238"/>
        <scheme val="minor"/>
      </rPr>
      <t>In line with the provisions of IAS 18, starting from the year 2012 the Group recognizes lower revenues from penalties for breaching contracts by the clients due to change of accounting estimates regarding recognition and recoverability of these revenues. This change of estimates does not materially influence the Group’s operating results as the Group respectively recognizes lower bad debt allowance expense. It causes, however, a slight decrease in ARPU, though not perturbing its stable upward trend. The Management Board believes that this approach reflects the business standing of the Group more precisely and is more transparent for the market environment.</t>
    </r>
  </si>
  <si>
    <r>
      <t>Churn rate</t>
    </r>
    <r>
      <rPr>
        <b/>
        <vertAlign val="superscript"/>
        <sz val="11"/>
        <color rgb="FF000000"/>
        <rFont val="Calibri"/>
        <family val="2"/>
        <charset val="238"/>
        <scheme val="minor"/>
      </rPr>
      <t>2</t>
    </r>
    <r>
      <rPr>
        <b/>
        <vertAlign val="superscript"/>
        <sz val="11"/>
        <color rgb="FF000000"/>
        <rFont val="Arial Narrow"/>
        <family val="2"/>
        <charset val="238"/>
      </rPr>
      <t xml:space="preserve"> </t>
    </r>
    <r>
      <rPr>
        <b/>
        <sz val="11"/>
        <color rgb="FF000000"/>
        <rFont val="Arial Narrow"/>
        <family val="2"/>
        <charset val="238"/>
      </rPr>
      <t>of which:</t>
    </r>
  </si>
  <si>
    <r>
      <t>Average</t>
    </r>
    <r>
      <rPr>
        <sz val="11"/>
        <color theme="1"/>
        <rFont val="Arial Narrow"/>
        <family val="2"/>
        <charset val="238"/>
      </rPr>
      <t xml:space="preserve"> </t>
    </r>
    <r>
      <rPr>
        <b/>
        <sz val="11"/>
        <color rgb="FF000000"/>
        <rFont val="Arial Narrow"/>
        <family val="2"/>
        <charset val="238"/>
      </rPr>
      <t>revenue per user</t>
    </r>
    <r>
      <rPr>
        <b/>
        <vertAlign val="superscript"/>
        <sz val="11"/>
        <color rgb="FF000000"/>
        <rFont val="Arial Narrow"/>
        <family val="2"/>
        <charset val="238"/>
      </rPr>
      <t xml:space="preserve">3,4 </t>
    </r>
    <r>
      <rPr>
        <b/>
        <sz val="11"/>
        <color rgb="FF000000"/>
        <rFont val="Arial Narrow"/>
        <family val="2"/>
        <charset val="238"/>
      </rPr>
      <t>(ARPU) (PLN), of which:</t>
    </r>
  </si>
  <si>
    <t xml:space="preserve">    Thematic channels</t>
  </si>
  <si>
    <r>
      <t>Polsat channels; technical reach</t>
    </r>
    <r>
      <rPr>
        <b/>
        <vertAlign val="superscript"/>
        <sz val="11"/>
        <rFont val="Calibri"/>
        <family val="2"/>
        <charset val="238"/>
        <scheme val="minor"/>
      </rPr>
      <t>1</t>
    </r>
  </si>
  <si>
    <r>
      <t xml:space="preserve">Issuance of </t>
    </r>
    <r>
      <rPr>
        <i/>
        <sz val="11"/>
        <color theme="1"/>
        <rFont val="Calibri"/>
        <family val="2"/>
        <charset val="238"/>
        <scheme val="minor"/>
      </rPr>
      <t>Senior Notes</t>
    </r>
  </si>
  <si>
    <t>Repayment of interests on Cash Pool</t>
  </si>
  <si>
    <t>5</t>
  </si>
  <si>
    <t>ASSETS</t>
  </si>
  <si>
    <t>EQUITY AND LIABILITIES</t>
  </si>
  <si>
    <r>
      <rPr>
        <i/>
        <sz val="11"/>
        <color theme="1"/>
        <rFont val="Calibri"/>
        <family val="2"/>
        <charset val="238"/>
        <scheme val="minor"/>
      </rPr>
      <t>Senior Notes</t>
    </r>
    <r>
      <rPr>
        <sz val="11"/>
        <color theme="1"/>
        <rFont val="Calibri"/>
        <family val="2"/>
        <charset val="238"/>
        <scheme val="minor"/>
      </rPr>
      <t xml:space="preserve"> payable</t>
    </r>
  </si>
  <si>
    <r>
      <t xml:space="preserve">    POLSAT</t>
    </r>
    <r>
      <rPr>
        <sz val="11"/>
        <color rgb="FF000000"/>
        <rFont val="Calibri"/>
        <family val="2"/>
        <charset val="238"/>
        <scheme val="minor"/>
      </rPr>
      <t xml:space="preserve"> (main channel)</t>
    </r>
  </si>
  <si>
    <t>for the twelve-month period ended</t>
  </si>
  <si>
    <t>for the three-month period ended
December 31,</t>
  </si>
  <si>
    <t>for the twelve-month period ended
December 31,</t>
  </si>
  <si>
    <t>for the three-month period ended December 31,</t>
  </si>
  <si>
    <t>for the twelve-month period ended December 31,</t>
  </si>
  <si>
    <t>December 31, 2012</t>
  </si>
  <si>
    <r>
      <t xml:space="preserve">5 </t>
    </r>
    <r>
      <rPr>
        <sz val="9"/>
        <color theme="1"/>
        <rFont val="Calibri"/>
        <family val="2"/>
        <charset val="238"/>
        <scheme val="minor"/>
      </rPr>
      <t>Including 137,103 users of our MVNO service and 7,784 our clients who bought Polkomtel’s mobile telephony service within cross promotion</t>
    </r>
  </si>
  <si>
    <r>
      <t>Polsat Sport News</t>
    </r>
    <r>
      <rPr>
        <vertAlign val="superscript"/>
        <sz val="9"/>
        <color theme="1"/>
        <rFont val="Arial Narrow"/>
        <family val="2"/>
        <charset val="238"/>
      </rPr>
      <t>(2)</t>
    </r>
  </si>
  <si>
    <t>Polsat JimJam [JimJam]</t>
  </si>
  <si>
    <r>
      <t>Polsat Crime &amp; Investigation Network</t>
    </r>
    <r>
      <rPr>
        <vertAlign val="superscript"/>
        <sz val="9"/>
        <color theme="1"/>
        <rFont val="Arial Narrow"/>
        <family val="2"/>
        <charset val="238"/>
      </rPr>
      <t>(3)</t>
    </r>
  </si>
  <si>
    <r>
      <t>Polsat Biznes</t>
    </r>
    <r>
      <rPr>
        <vertAlign val="superscript"/>
        <sz val="9"/>
        <color theme="1"/>
        <rFont val="Arial Narrow"/>
        <family val="2"/>
        <charset val="238"/>
      </rPr>
      <t>(4)</t>
    </r>
  </si>
  <si>
    <r>
      <t>Polsat Futbol</t>
    </r>
    <r>
      <rPr>
        <vertAlign val="superscript"/>
        <sz val="9"/>
        <color theme="1"/>
        <rFont val="Arial Narrow"/>
        <family val="2"/>
        <charset val="238"/>
      </rPr>
      <t>(5)</t>
    </r>
  </si>
  <si>
    <r>
      <t>Polsat Biznes</t>
    </r>
    <r>
      <rPr>
        <vertAlign val="superscript"/>
        <sz val="9"/>
        <color theme="1"/>
        <rFont val="Arial Narrow"/>
        <family val="2"/>
        <charset val="238"/>
      </rPr>
      <t>2</t>
    </r>
  </si>
  <si>
    <r>
      <t>Polsat Sport News</t>
    </r>
    <r>
      <rPr>
        <vertAlign val="superscript"/>
        <sz val="9"/>
        <color theme="1"/>
        <rFont val="Arial Narrow"/>
        <family val="2"/>
        <charset val="238"/>
      </rPr>
      <t>3</t>
    </r>
  </si>
  <si>
    <r>
      <t>Polsat Sport Extra</t>
    </r>
    <r>
      <rPr>
        <vertAlign val="superscript"/>
        <sz val="9"/>
        <color theme="1"/>
        <rFont val="Arial Narrow"/>
        <family val="2"/>
        <charset val="238"/>
      </rPr>
      <t>4</t>
    </r>
  </si>
  <si>
    <r>
      <t>Polsat Futbol</t>
    </r>
    <r>
      <rPr>
        <vertAlign val="superscript"/>
        <sz val="9"/>
        <color theme="1"/>
        <rFont val="Arial Narrow"/>
        <family val="2"/>
        <charset val="238"/>
      </rPr>
      <t>6</t>
    </r>
  </si>
  <si>
    <r>
      <t>Polsat Sport HD</t>
    </r>
    <r>
      <rPr>
        <vertAlign val="superscript"/>
        <sz val="9"/>
        <color theme="1"/>
        <rFont val="Arial Narrow"/>
        <family val="2"/>
        <charset val="238"/>
      </rPr>
      <t>7</t>
    </r>
  </si>
  <si>
    <r>
      <t>Polsat Food</t>
    </r>
    <r>
      <rPr>
        <vertAlign val="superscript"/>
        <sz val="9"/>
        <color theme="1"/>
        <rFont val="Arial Narrow"/>
        <family val="2"/>
        <charset val="238"/>
      </rPr>
      <t>8</t>
    </r>
    <r>
      <rPr>
        <sz val="9"/>
        <color theme="1"/>
        <rFont val="Arial Narrow"/>
        <family val="2"/>
        <charset val="238"/>
      </rPr>
      <t xml:space="preserve"> </t>
    </r>
  </si>
  <si>
    <r>
      <t>(</t>
    </r>
    <r>
      <rPr>
        <vertAlign val="superscript"/>
        <sz val="9"/>
        <color theme="1"/>
        <rFont val="Calibri"/>
        <family val="2"/>
        <charset val="238"/>
        <scheme val="minor"/>
      </rPr>
      <t>1)</t>
    </r>
    <r>
      <rPr>
        <sz val="9"/>
        <color rgb="FF4F81BD"/>
        <rFont val="Calibri"/>
        <family val="2"/>
        <charset val="238"/>
        <scheme val="minor"/>
      </rPr>
      <t xml:space="preserve"> </t>
    </r>
    <r>
      <rPr>
        <sz val="9"/>
        <color theme="1"/>
        <rFont val="Calibri"/>
        <family val="2"/>
        <charset val="238"/>
        <scheme val="minor"/>
      </rPr>
      <t>NAM,</t>
    </r>
    <r>
      <rPr>
        <sz val="9"/>
        <color rgb="FF4F81BD"/>
        <rFont val="Calibri"/>
        <family val="2"/>
        <charset val="238"/>
        <scheme val="minor"/>
      </rPr>
      <t xml:space="preserve"> </t>
    </r>
    <r>
      <rPr>
        <sz val="9"/>
        <color theme="1"/>
        <rFont val="Calibri"/>
        <family val="2"/>
        <charset val="238"/>
        <scheme val="minor"/>
      </rPr>
      <t>All day 16-49 audience share</t>
    </r>
  </si>
  <si>
    <r>
      <t>(3)</t>
    </r>
    <r>
      <rPr>
        <sz val="9"/>
        <color theme="1"/>
        <rFont val="Calibri"/>
        <family val="2"/>
        <charset val="238"/>
        <scheme val="minor"/>
      </rPr>
      <t xml:space="preserve"> Channel monitored since January 2012</t>
    </r>
  </si>
  <si>
    <r>
      <t>(4)</t>
    </r>
    <r>
      <rPr>
        <sz val="9"/>
        <color theme="1"/>
        <rFont val="Calibri"/>
        <family val="2"/>
        <charset val="238"/>
        <scheme val="minor"/>
      </rPr>
      <t xml:space="preserve"> Until February 2013 the channel broadcasted under TV Biznes</t>
    </r>
  </si>
  <si>
    <r>
      <t>(5)</t>
    </r>
    <r>
      <rPr>
        <sz val="9"/>
        <color theme="1"/>
        <rFont val="Calibri"/>
        <family val="2"/>
        <charset val="238"/>
        <scheme val="minor"/>
      </rPr>
      <t xml:space="preserve"> The channel was broadcasted until the end of May 2012, data for that period </t>
    </r>
  </si>
  <si>
    <r>
      <t xml:space="preserve">(6) </t>
    </r>
    <r>
      <rPr>
        <sz val="9"/>
        <color theme="1"/>
        <rFont val="Calibri"/>
        <family val="2"/>
        <charset val="238"/>
        <scheme val="minor"/>
      </rPr>
      <t>Our estimates based on Starlink data</t>
    </r>
  </si>
  <si>
    <r>
      <t>(2)</t>
    </r>
    <r>
      <rPr>
        <sz val="9"/>
        <color theme="1"/>
        <rFont val="Calibri"/>
        <family val="2"/>
        <charset val="238"/>
        <scheme val="minor"/>
      </rPr>
      <t xml:space="preserve"> Channel monitored since November 2012, data for the period November - December 2012</t>
    </r>
  </si>
  <si>
    <t xml:space="preserve">Depreciation and amortization and </t>
  </si>
  <si>
    <t xml:space="preserve">Impairment </t>
  </si>
  <si>
    <t>-</t>
  </si>
  <si>
    <t>-1.2 p.p.</t>
  </si>
  <si>
    <t>-1.6 p.p.</t>
  </si>
  <si>
    <t>0.1 p.p.</t>
  </si>
  <si>
    <t>Gains and losses on investment activities</t>
  </si>
  <si>
    <t>Net profit attributable to equity holders of the Parent</t>
  </si>
  <si>
    <t>Share of the profit or loss of jointly controlled entity accounted for using the equity method</t>
  </si>
  <si>
    <t xml:space="preserve">Share of the profit of jointly controlled entity accounted for using the equity method </t>
  </si>
  <si>
    <t xml:space="preserve">Cash flows from operations </t>
  </si>
  <si>
    <t>Acquisition of bonds</t>
  </si>
  <si>
    <t>Dividend received</t>
  </si>
  <si>
    <t>n/d</t>
  </si>
  <si>
    <r>
      <t xml:space="preserve">1 </t>
    </r>
    <r>
      <rPr>
        <sz val="9"/>
        <color theme="1"/>
        <rFont val="Calibri"/>
        <family val="2"/>
        <charset val="238"/>
        <scheme val="minor"/>
      </rPr>
      <t>NAM, percentage of TV households able to receive a given channel; arithmetical average of monthly technical reach</t>
    </r>
  </si>
  <si>
    <r>
      <t>2</t>
    </r>
    <r>
      <rPr>
        <sz val="9"/>
        <color theme="1"/>
        <rFont val="Calibri"/>
        <family val="2"/>
        <charset val="238"/>
        <scheme val="minor"/>
      </rPr>
      <t xml:space="preserve"> Until February 2013 the channel broadcasted under TV Biznes</t>
    </r>
  </si>
  <si>
    <r>
      <t>3</t>
    </r>
    <r>
      <rPr>
        <sz val="9"/>
        <color theme="1"/>
        <rFont val="Calibri"/>
        <family val="2"/>
        <charset val="238"/>
        <scheme val="minor"/>
      </rPr>
      <t xml:space="preserve"> Data since June 2011 (previously not monitored)</t>
    </r>
  </si>
  <si>
    <r>
      <t xml:space="preserve">4 </t>
    </r>
    <r>
      <rPr>
        <sz val="9"/>
        <color theme="1"/>
        <rFont val="Calibri"/>
        <family val="2"/>
        <charset val="238"/>
        <scheme val="minor"/>
      </rPr>
      <t xml:space="preserve">Data since June 2012, aggregated with Polsat Sport HD (new channel) </t>
    </r>
  </si>
  <si>
    <r>
      <t>6</t>
    </r>
    <r>
      <rPr>
        <sz val="9"/>
        <color theme="1"/>
        <rFont val="Calibri"/>
        <family val="2"/>
        <charset val="238"/>
        <scheme val="minor"/>
      </rPr>
      <t xml:space="preserve"> Data until May 2012 (channel switched off)</t>
    </r>
  </si>
  <si>
    <r>
      <t>7</t>
    </r>
    <r>
      <rPr>
        <sz val="9"/>
        <color theme="1"/>
        <rFont val="Calibri"/>
        <family val="2"/>
        <charset val="238"/>
        <scheme val="minor"/>
      </rPr>
      <t xml:space="preserve"> Data from February 2011 (previously not monitored) to June 2012 (before the unification of scheduling with Polsat Sport)</t>
    </r>
  </si>
  <si>
    <r>
      <t>8</t>
    </r>
    <r>
      <rPr>
        <sz val="9"/>
        <color theme="1"/>
        <rFont val="Calibri"/>
        <family val="2"/>
        <charset val="238"/>
        <scheme val="minor"/>
      </rPr>
      <t xml:space="preserve"> Data since November 2012</t>
    </r>
  </si>
  <si>
    <r>
      <t>5</t>
    </r>
    <r>
      <rPr>
        <sz val="9"/>
        <color theme="1"/>
        <rFont val="Calibri"/>
        <family val="2"/>
        <charset val="238"/>
        <scheme val="minor"/>
      </rPr>
      <t xml:space="preserve"> Polsat Sport &amp; Investigation Network broadcasted since November 2011, based on cooperation of TV Polsat with A+E Networks UK (data for prior periods relate to the technical reach before the cooperation with TV Polsat)</t>
    </r>
  </si>
  <si>
    <r>
      <t>Audience share</t>
    </r>
    <r>
      <rPr>
        <b/>
        <vertAlign val="superscript"/>
        <sz val="11"/>
        <color theme="1"/>
        <rFont val="Calibri"/>
        <family val="2"/>
        <charset val="238"/>
        <scheme val="minor"/>
      </rPr>
      <t>(1)</t>
    </r>
    <r>
      <rPr>
        <b/>
        <sz val="11"/>
        <color theme="1"/>
        <rFont val="Calibri"/>
        <family val="2"/>
        <charset val="238"/>
        <scheme val="minor"/>
      </rPr>
      <t>, including:</t>
    </r>
  </si>
  <si>
    <t>CYFROWY POLSAT S.A. CAPITAL GROUP</t>
  </si>
  <si>
    <t>Retail revenue</t>
  </si>
  <si>
    <t>Gross profit for the period</t>
  </si>
  <si>
    <t>Net additions of reception equipment provided under operating lease</t>
  </si>
  <si>
    <t>Prepayment for shares</t>
  </si>
  <si>
    <r>
      <t>Number of  subscribers</t>
    </r>
    <r>
      <rPr>
        <b/>
        <sz val="11"/>
        <color rgb="FF000000"/>
        <rFont val="Arial Narrow"/>
        <family val="2"/>
        <charset val="238"/>
      </rPr>
      <t xml:space="preserve"> at the end of period, of which:</t>
    </r>
  </si>
  <si>
    <t>Number of subscribers to mobile telephony service at the end of period</t>
  </si>
  <si>
    <t>Number of subscribers to Internet service at the end of period</t>
  </si>
  <si>
    <r>
      <t>Advertising market share</t>
    </r>
    <r>
      <rPr>
        <b/>
        <vertAlign val="superscript"/>
        <sz val="11"/>
        <rFont val="Calibri"/>
        <family val="2"/>
        <charset val="238"/>
        <scheme val="minor"/>
      </rPr>
      <t>(6)</t>
    </r>
  </si>
  <si>
    <r>
      <t>Polsat Crime &amp; Investigation Network</t>
    </r>
    <r>
      <rPr>
        <vertAlign val="superscript"/>
        <sz val="9"/>
        <color theme="1"/>
        <rFont val="Arial Narrow"/>
        <family val="2"/>
        <charset val="238"/>
      </rPr>
      <t>5</t>
    </r>
  </si>
</sst>
</file>

<file path=xl/styles.xml><?xml version="1.0" encoding="utf-8"?>
<styleSheet xmlns="http://schemas.openxmlformats.org/spreadsheetml/2006/main">
  <numFmts count="7">
    <numFmt numFmtId="41" formatCode="_-* #,##0\ _z_ł_-;\-* #,##0\ _z_ł_-;_-* &quot;-&quot;\ _z_ł_-;_-@_-"/>
    <numFmt numFmtId="43" formatCode="_-* #,##0.00\ _z_ł_-;\-* #,##0.00\ _z_ł_-;_-* &quot;-&quot;??\ _z_ł_-;_-@_-"/>
    <numFmt numFmtId="164" formatCode="_(* #,##0_);_(* \(#,##0\);_(* &quot;-&quot;_);_(@_)"/>
    <numFmt numFmtId="165" formatCode="#,##0.0"/>
    <numFmt numFmtId="166" formatCode="0.0"/>
    <numFmt numFmtId="167" formatCode="0.0%"/>
    <numFmt numFmtId="168" formatCode="#\.##0"/>
  </numFmts>
  <fonts count="38">
    <font>
      <sz val="11"/>
      <color theme="1"/>
      <name val="Czcionka tekstu podstawowego"/>
      <family val="2"/>
      <charset val="238"/>
    </font>
    <font>
      <sz val="11"/>
      <color indexed="8"/>
      <name val="Czcionka tekstu podstawowego"/>
      <family val="2"/>
      <charset val="238"/>
    </font>
    <font>
      <b/>
      <sz val="9"/>
      <color indexed="8"/>
      <name val="Calibri"/>
      <family val="2"/>
      <charset val="238"/>
    </font>
    <font>
      <sz val="11"/>
      <color indexed="8"/>
      <name val="Czcionka tekstu podstawowego"/>
      <family val="2"/>
      <charset val="238"/>
    </font>
    <font>
      <b/>
      <sz val="11"/>
      <color indexed="8"/>
      <name val="Calibri"/>
      <family val="2"/>
      <charset val="238"/>
    </font>
    <font>
      <b/>
      <sz val="10"/>
      <color theme="1"/>
      <name val="Arial Narrow"/>
      <family val="2"/>
      <charset val="238"/>
    </font>
    <font>
      <sz val="11"/>
      <color theme="1"/>
      <name val="Calibri"/>
      <family val="2"/>
      <charset val="238"/>
      <scheme val="minor"/>
    </font>
    <font>
      <b/>
      <sz val="11"/>
      <color indexed="8"/>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b/>
      <i/>
      <sz val="11"/>
      <color rgb="FF000000"/>
      <name val="Calibri"/>
      <family val="2"/>
      <charset val="238"/>
      <scheme val="minor"/>
    </font>
    <font>
      <b/>
      <sz val="11"/>
      <name val="Calibri"/>
      <family val="2"/>
      <charset val="238"/>
      <scheme val="minor"/>
    </font>
    <font>
      <sz val="11"/>
      <name val="Calibri"/>
      <family val="2"/>
      <charset val="238"/>
      <scheme val="minor"/>
    </font>
    <font>
      <b/>
      <vertAlign val="superscript"/>
      <sz val="11"/>
      <color rgb="FF000000"/>
      <name val="Calibri"/>
      <family val="2"/>
      <charset val="238"/>
      <scheme val="minor"/>
    </font>
    <font>
      <vertAlign val="superscript"/>
      <sz val="9"/>
      <color theme="1"/>
      <name val="Calibri"/>
      <family val="2"/>
      <charset val="238"/>
      <scheme val="minor"/>
    </font>
    <font>
      <sz val="9"/>
      <color theme="1"/>
      <name val="Calibri"/>
      <family val="2"/>
      <charset val="238"/>
      <scheme val="minor"/>
    </font>
    <font>
      <b/>
      <sz val="9"/>
      <color indexed="8"/>
      <name val="Arial Narrow"/>
      <family val="2"/>
      <charset val="238"/>
    </font>
    <font>
      <b/>
      <vertAlign val="superscript"/>
      <sz val="11"/>
      <name val="Calibri"/>
      <family val="2"/>
      <charset val="238"/>
      <scheme val="minor"/>
    </font>
    <font>
      <sz val="9"/>
      <color rgb="FF4F81BD"/>
      <name val="Calibri"/>
      <family val="2"/>
      <charset val="238"/>
      <scheme val="minor"/>
    </font>
    <font>
      <b/>
      <sz val="12"/>
      <color theme="9"/>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zcionka tekstu podstawowego"/>
      <family val="2"/>
      <charset val="238"/>
    </font>
    <font>
      <b/>
      <sz val="10"/>
      <color indexed="8"/>
      <name val="Calibri"/>
      <family val="2"/>
      <charset val="238"/>
      <scheme val="minor"/>
    </font>
    <font>
      <b/>
      <sz val="10"/>
      <color rgb="FF000000"/>
      <name val="Calibri"/>
      <family val="2"/>
      <charset val="238"/>
      <scheme val="minor"/>
    </font>
    <font>
      <b/>
      <i/>
      <sz val="10"/>
      <color rgb="FF000000"/>
      <name val="Calibri"/>
      <family val="2"/>
      <charset val="238"/>
      <scheme val="minor"/>
    </font>
    <font>
      <b/>
      <sz val="9"/>
      <name val="Arial Narrow"/>
      <family val="2"/>
      <charset val="238"/>
    </font>
    <font>
      <b/>
      <sz val="11"/>
      <color rgb="FF000000"/>
      <name val="Arial Narrow"/>
      <family val="2"/>
      <charset val="238"/>
    </font>
    <font>
      <b/>
      <sz val="11"/>
      <color theme="1"/>
      <name val="Arial Narrow"/>
      <family val="2"/>
      <charset val="238"/>
    </font>
    <font>
      <b/>
      <vertAlign val="superscript"/>
      <sz val="11"/>
      <color rgb="FF000000"/>
      <name val="Arial Narrow"/>
      <family val="2"/>
      <charset val="238"/>
    </font>
    <font>
      <sz val="11"/>
      <color theme="1"/>
      <name val="Arial Narrow"/>
      <family val="2"/>
      <charset val="238"/>
    </font>
    <font>
      <i/>
      <sz val="11"/>
      <color theme="1"/>
      <name val="Calibri"/>
      <family val="2"/>
      <charset val="238"/>
      <scheme val="minor"/>
    </font>
    <font>
      <b/>
      <vertAlign val="superscript"/>
      <sz val="11"/>
      <color indexed="8"/>
      <name val="Calibri"/>
      <family val="2"/>
      <charset val="238"/>
    </font>
    <font>
      <b/>
      <vertAlign val="superscript"/>
      <sz val="11"/>
      <color theme="1"/>
      <name val="Calibri"/>
      <family val="2"/>
      <charset val="238"/>
      <scheme val="minor"/>
    </font>
    <font>
      <vertAlign val="superscript"/>
      <sz val="9"/>
      <color theme="1"/>
      <name val="Arial Narrow"/>
      <family val="2"/>
      <charset val="238"/>
    </font>
    <font>
      <sz val="9"/>
      <color theme="1"/>
      <name val="Arial Narrow"/>
      <family val="2"/>
      <charset val="238"/>
    </font>
    <font>
      <vertAlign val="superscript"/>
      <sz val="9"/>
      <color rgb="FF4F81BD"/>
      <name val="Calibri"/>
      <family val="2"/>
      <charset val="238"/>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mediumGray">
        <fgColor theme="0" tint="-4.9989318521683403E-2"/>
        <bgColor rgb="FFFFC000"/>
      </patternFill>
    </fill>
    <fill>
      <patternFill patternType="solid">
        <fgColor theme="0"/>
        <bgColor theme="0"/>
      </patternFill>
    </fill>
    <fill>
      <patternFill patternType="solid">
        <fgColor theme="0" tint="-4.9989318521683403E-2"/>
        <bgColor theme="0"/>
      </patternFill>
    </fill>
    <fill>
      <patternFill patternType="mediumGray">
        <fgColor rgb="FFFFC000"/>
      </patternFill>
    </fill>
    <fill>
      <patternFill patternType="mediumGray">
        <fgColor rgb="FFFFC000"/>
        <bgColor theme="0" tint="-4.9989318521683403E-2"/>
      </patternFill>
    </fill>
    <fill>
      <patternFill patternType="mediumGray">
        <fgColor rgb="FFFFC000"/>
        <bgColor rgb="FFFFC000"/>
      </patternFill>
    </fill>
    <fill>
      <patternFill patternType="mediumGray">
        <fgColor rgb="FFFFC000"/>
        <bgColor theme="0"/>
      </patternFill>
    </fill>
  </fills>
  <borders count="21">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style="medium">
        <color indexed="64"/>
      </right>
      <top/>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cellStyleXfs>
  <cellXfs count="329">
    <xf numFmtId="0" fontId="0" fillId="0" borderId="0" xfId="0"/>
    <xf numFmtId="0" fontId="5" fillId="0" borderId="0" xfId="0" applyFont="1" applyBorder="1"/>
    <xf numFmtId="0" fontId="6" fillId="0" borderId="0" xfId="0" applyFont="1"/>
    <xf numFmtId="0" fontId="8" fillId="3" borderId="8" xfId="0" applyFont="1" applyFill="1" applyBorder="1" applyAlignment="1">
      <alignment vertical="center" wrapText="1"/>
    </xf>
    <xf numFmtId="0" fontId="9" fillId="3" borderId="6" xfId="0" applyFont="1" applyFill="1" applyBorder="1" applyAlignment="1">
      <alignment vertical="center" wrapText="1"/>
    </xf>
    <xf numFmtId="0" fontId="8" fillId="3" borderId="11" xfId="0" applyFont="1" applyFill="1" applyBorder="1" applyAlignment="1">
      <alignment vertical="center" wrapText="1"/>
    </xf>
    <xf numFmtId="0" fontId="10" fillId="3" borderId="6" xfId="0" applyFont="1" applyFill="1" applyBorder="1" applyAlignment="1">
      <alignment vertical="center" wrapText="1"/>
    </xf>
    <xf numFmtId="0" fontId="10" fillId="3" borderId="11" xfId="0" applyFont="1" applyFill="1" applyBorder="1" applyAlignment="1">
      <alignment vertical="center" wrapText="1"/>
    </xf>
    <xf numFmtId="167" fontId="12" fillId="2" borderId="11" xfId="0" applyNumberFormat="1" applyFont="1" applyFill="1" applyBorder="1" applyAlignment="1">
      <alignment horizontal="right" vertical="center" wrapText="1"/>
    </xf>
    <xf numFmtId="167" fontId="12" fillId="3" borderId="4" xfId="0" applyNumberFormat="1" applyFont="1" applyFill="1" applyBorder="1" applyAlignment="1">
      <alignment horizontal="right" vertical="center" wrapText="1"/>
    </xf>
    <xf numFmtId="0" fontId="12" fillId="3" borderId="12" xfId="0" quotePrefix="1" applyFont="1" applyFill="1" applyBorder="1" applyAlignment="1">
      <alignment horizontal="right" vertical="center" wrapText="1"/>
    </xf>
    <xf numFmtId="167" fontId="13" fillId="2" borderId="8" xfId="0" applyNumberFormat="1" applyFont="1" applyFill="1" applyBorder="1" applyAlignment="1">
      <alignment horizontal="right" vertical="center" wrapText="1"/>
    </xf>
    <xf numFmtId="167" fontId="13" fillId="3" borderId="0" xfId="0" applyNumberFormat="1" applyFont="1" applyFill="1" applyBorder="1" applyAlignment="1">
      <alignment horizontal="right" vertical="center" wrapText="1"/>
    </xf>
    <xf numFmtId="0" fontId="13" fillId="3" borderId="10" xfId="0" quotePrefix="1" applyFont="1" applyFill="1" applyBorder="1" applyAlignment="1">
      <alignment horizontal="right" vertical="center" wrapText="1"/>
    </xf>
    <xf numFmtId="167" fontId="13" fillId="2" borderId="11" xfId="0" applyNumberFormat="1" applyFont="1" applyFill="1" applyBorder="1" applyAlignment="1">
      <alignment horizontal="right" vertical="center" wrapText="1"/>
    </xf>
    <xf numFmtId="167" fontId="13" fillId="3" borderId="4" xfId="0" applyNumberFormat="1" applyFont="1" applyFill="1" applyBorder="1" applyAlignment="1">
      <alignment horizontal="right" vertical="center" wrapText="1"/>
    </xf>
    <xf numFmtId="0" fontId="13" fillId="3" borderId="12" xfId="0" applyFont="1" applyFill="1" applyBorder="1" applyAlignment="1">
      <alignment horizontal="right" vertical="center" wrapText="1"/>
    </xf>
    <xf numFmtId="0" fontId="13" fillId="2" borderId="11" xfId="0" applyFont="1" applyFill="1" applyBorder="1" applyAlignment="1">
      <alignment horizontal="right" vertical="center" wrapText="1"/>
    </xf>
    <xf numFmtId="0" fontId="13" fillId="3" borderId="4" xfId="0" applyFont="1" applyFill="1" applyBorder="1" applyAlignment="1">
      <alignment horizontal="right" vertical="center" wrapText="1"/>
    </xf>
    <xf numFmtId="0" fontId="10" fillId="4" borderId="3" xfId="0" applyFont="1" applyFill="1" applyBorder="1" applyAlignment="1">
      <alignment horizontal="right" vertical="center" wrapText="1"/>
    </xf>
    <xf numFmtId="0" fontId="11" fillId="4" borderId="9" xfId="0" applyFont="1" applyFill="1" applyBorder="1" applyAlignment="1">
      <alignment horizontal="right" vertical="center" wrapText="1"/>
    </xf>
    <xf numFmtId="0" fontId="17" fillId="0" borderId="0" xfId="0" applyFont="1" applyFill="1" applyBorder="1" applyAlignment="1">
      <alignment vertical="center" wrapText="1"/>
    </xf>
    <xf numFmtId="0" fontId="0" fillId="0" borderId="0" xfId="0" applyBorder="1"/>
    <xf numFmtId="168" fontId="2" fillId="0" borderId="0" xfId="0" applyNumberFormat="1" applyFont="1" applyFill="1" applyBorder="1" applyAlignment="1">
      <alignment vertical="center"/>
    </xf>
    <xf numFmtId="0" fontId="9" fillId="3" borderId="13" xfId="0" applyFont="1" applyFill="1" applyBorder="1" applyAlignment="1">
      <alignment vertical="center" wrapText="1"/>
    </xf>
    <xf numFmtId="0" fontId="10" fillId="3" borderId="8" xfId="0" applyFont="1" applyFill="1" applyBorder="1" applyAlignment="1">
      <alignment vertical="center" wrapText="1"/>
    </xf>
    <xf numFmtId="0" fontId="12" fillId="3" borderId="6" xfId="0" applyFont="1" applyFill="1" applyBorder="1" applyAlignment="1">
      <alignment vertical="center" wrapText="1"/>
    </xf>
    <xf numFmtId="0" fontId="8" fillId="3" borderId="8" xfId="0" applyFont="1" applyFill="1" applyBorder="1" applyAlignment="1">
      <alignment vertical="center"/>
    </xf>
    <xf numFmtId="0" fontId="8" fillId="3" borderId="13" xfId="0" applyFont="1" applyFill="1" applyBorder="1" applyAlignment="1">
      <alignment vertical="center"/>
    </xf>
    <xf numFmtId="0" fontId="6" fillId="3" borderId="15" xfId="0" applyFont="1" applyFill="1" applyBorder="1" applyAlignment="1"/>
    <xf numFmtId="0" fontId="6" fillId="3" borderId="20" xfId="0" applyFont="1" applyFill="1" applyBorder="1" applyAlignment="1"/>
    <xf numFmtId="0" fontId="6" fillId="3" borderId="16" xfId="0" applyFont="1" applyFill="1" applyBorder="1" applyAlignment="1"/>
    <xf numFmtId="167" fontId="13" fillId="3" borderId="10" xfId="1" applyNumberFormat="1" applyFont="1" applyFill="1" applyBorder="1" applyAlignment="1">
      <alignment vertical="center"/>
    </xf>
    <xf numFmtId="0" fontId="11" fillId="4" borderId="7" xfId="0" applyFont="1" applyFill="1" applyBorder="1" applyAlignment="1">
      <alignment horizontal="right" vertical="center" wrapText="1"/>
    </xf>
    <xf numFmtId="0" fontId="10" fillId="4" borderId="2" xfId="0" applyFont="1" applyFill="1" applyBorder="1" applyAlignment="1">
      <alignment horizontal="right" vertical="center" wrapText="1"/>
    </xf>
    <xf numFmtId="0" fontId="7" fillId="5" borderId="14" xfId="0" applyFont="1" applyFill="1" applyBorder="1" applyAlignment="1">
      <alignment horizontal="right" vertical="center"/>
    </xf>
    <xf numFmtId="0" fontId="7" fillId="5" borderId="1" xfId="0" applyFont="1" applyFill="1" applyBorder="1" applyAlignment="1">
      <alignment horizontal="right" vertical="center"/>
    </xf>
    <xf numFmtId="0" fontId="7" fillId="5" borderId="18" xfId="0" applyFont="1" applyFill="1" applyBorder="1" applyAlignment="1">
      <alignment horizontal="right" vertical="center"/>
    </xf>
    <xf numFmtId="0" fontId="7" fillId="5" borderId="6" xfId="0" applyFont="1" applyFill="1" applyBorder="1" applyAlignment="1">
      <alignment horizontal="right" vertical="center"/>
    </xf>
    <xf numFmtId="0" fontId="6" fillId="3" borderId="13" xfId="0" applyFont="1" applyFill="1" applyBorder="1" applyAlignment="1">
      <alignment vertical="center"/>
    </xf>
    <xf numFmtId="0" fontId="6" fillId="3" borderId="8" xfId="0" applyFont="1" applyFill="1" applyBorder="1" applyAlignment="1">
      <alignment vertical="center"/>
    </xf>
    <xf numFmtId="0" fontId="10" fillId="3" borderId="13" xfId="0" applyFont="1" applyFill="1" applyBorder="1" applyAlignment="1">
      <alignment vertical="center"/>
    </xf>
    <xf numFmtId="0" fontId="10" fillId="3" borderId="6" xfId="0" applyFont="1" applyFill="1" applyBorder="1" applyAlignment="1">
      <alignment vertical="center"/>
    </xf>
    <xf numFmtId="0" fontId="0" fillId="3" borderId="9" xfId="0" applyFill="1" applyBorder="1" applyAlignment="1">
      <alignment vertical="center"/>
    </xf>
    <xf numFmtId="3" fontId="10" fillId="3" borderId="2" xfId="0" applyNumberFormat="1" applyFont="1" applyFill="1" applyBorder="1" applyAlignment="1">
      <alignment horizontal="right" vertical="center"/>
    </xf>
    <xf numFmtId="3" fontId="9" fillId="3" borderId="3" xfId="0" applyNumberFormat="1" applyFont="1" applyFill="1" applyBorder="1" applyAlignment="1">
      <alignment horizontal="right" vertical="center"/>
    </xf>
    <xf numFmtId="3" fontId="6" fillId="2" borderId="8" xfId="0" applyNumberFormat="1" applyFont="1" applyFill="1" applyBorder="1" applyAlignment="1">
      <alignment horizontal="right" vertical="center"/>
    </xf>
    <xf numFmtId="3" fontId="6" fillId="3" borderId="0" xfId="0" applyNumberFormat="1" applyFont="1" applyFill="1" applyBorder="1" applyAlignment="1">
      <alignment horizontal="right" vertical="center"/>
    </xf>
    <xf numFmtId="3" fontId="8" fillId="3" borderId="0" xfId="0" applyNumberFormat="1" applyFont="1" applyFill="1" applyBorder="1" applyAlignment="1">
      <alignment horizontal="right" vertical="center"/>
    </xf>
    <xf numFmtId="3" fontId="8" fillId="3" borderId="3"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3" fontId="12" fillId="2" borderId="6" xfId="0" applyNumberFormat="1" applyFont="1" applyFill="1" applyBorder="1" applyAlignment="1">
      <alignment horizontal="right" vertical="center" wrapText="1"/>
    </xf>
    <xf numFmtId="3" fontId="12" fillId="3" borderId="2" xfId="0" applyNumberFormat="1" applyFont="1" applyFill="1" applyBorder="1" applyAlignment="1">
      <alignment horizontal="right" vertical="center" wrapText="1"/>
    </xf>
    <xf numFmtId="3" fontId="13" fillId="2" borderId="8" xfId="0" applyNumberFormat="1" applyFont="1" applyFill="1" applyBorder="1" applyAlignment="1">
      <alignment horizontal="right" vertical="center" wrapText="1"/>
    </xf>
    <xf numFmtId="3" fontId="13" fillId="3" borderId="0" xfId="0" applyNumberFormat="1" applyFont="1" applyFill="1" applyBorder="1" applyAlignment="1">
      <alignment horizontal="right" vertical="center" wrapText="1"/>
    </xf>
    <xf numFmtId="3" fontId="13" fillId="2" borderId="11" xfId="0" applyNumberFormat="1" applyFont="1" applyFill="1" applyBorder="1" applyAlignment="1">
      <alignment horizontal="right" vertical="center" wrapText="1"/>
    </xf>
    <xf numFmtId="3" fontId="13" fillId="3" borderId="4" xfId="0" applyNumberFormat="1" applyFont="1" applyFill="1" applyBorder="1" applyAlignment="1">
      <alignment horizontal="right" vertical="center" wrapText="1"/>
    </xf>
    <xf numFmtId="3" fontId="12" fillId="3" borderId="4" xfId="0" applyNumberFormat="1" applyFont="1" applyFill="1" applyBorder="1" applyAlignment="1">
      <alignment horizontal="right" vertical="center" wrapText="1"/>
    </xf>
    <xf numFmtId="3" fontId="4" fillId="2" borderId="6" xfId="0" applyNumberFormat="1" applyFont="1" applyFill="1" applyBorder="1" applyAlignment="1">
      <alignment vertical="center"/>
    </xf>
    <xf numFmtId="3" fontId="4" fillId="0" borderId="2" xfId="0" applyNumberFormat="1" applyFont="1" applyFill="1" applyBorder="1" applyAlignment="1">
      <alignment vertical="center"/>
    </xf>
    <xf numFmtId="0" fontId="6" fillId="0" borderId="0" xfId="0" applyFont="1" applyAlignment="1">
      <alignment vertical="center"/>
    </xf>
    <xf numFmtId="3" fontId="6" fillId="2" borderId="0" xfId="0" applyNumberFormat="1" applyFont="1" applyFill="1" applyBorder="1" applyAlignment="1">
      <alignment horizontal="right" vertical="center"/>
    </xf>
    <xf numFmtId="3" fontId="9" fillId="2" borderId="2" xfId="0" applyNumberFormat="1" applyFont="1" applyFill="1" applyBorder="1" applyAlignment="1">
      <alignment horizontal="right" vertical="center"/>
    </xf>
    <xf numFmtId="0" fontId="9" fillId="8" borderId="6" xfId="0" applyFont="1" applyFill="1" applyBorder="1" applyAlignment="1">
      <alignment vertical="center"/>
    </xf>
    <xf numFmtId="3" fontId="9" fillId="9" borderId="2" xfId="0" applyNumberFormat="1" applyFont="1" applyFill="1" applyBorder="1" applyAlignment="1">
      <alignment horizontal="right" vertical="center"/>
    </xf>
    <xf numFmtId="3" fontId="9" fillId="8" borderId="2" xfId="0" applyNumberFormat="1" applyFont="1" applyFill="1" applyBorder="1" applyAlignment="1">
      <alignment horizontal="right" vertical="center"/>
    </xf>
    <xf numFmtId="0" fontId="9" fillId="10" borderId="6" xfId="0" applyFont="1" applyFill="1" applyBorder="1" applyAlignment="1">
      <alignment vertical="center"/>
    </xf>
    <xf numFmtId="3" fontId="9" fillId="10" borderId="2" xfId="0" applyNumberFormat="1" applyFont="1" applyFill="1" applyBorder="1" applyAlignment="1">
      <alignment horizontal="right" vertical="center"/>
    </xf>
    <xf numFmtId="0" fontId="9" fillId="3" borderId="13" xfId="0" applyFont="1" applyFill="1" applyBorder="1" applyAlignment="1">
      <alignment vertical="center"/>
    </xf>
    <xf numFmtId="3" fontId="6" fillId="2" borderId="4" xfId="0" applyNumberFormat="1" applyFont="1" applyFill="1" applyBorder="1" applyAlignment="1">
      <alignment horizontal="right" vertical="center"/>
    </xf>
    <xf numFmtId="0" fontId="0" fillId="3" borderId="0" xfId="0" applyFill="1"/>
    <xf numFmtId="0" fontId="20" fillId="3" borderId="0" xfId="0" applyFont="1" applyFill="1" applyAlignment="1">
      <alignment vertical="center"/>
    </xf>
    <xf numFmtId="0" fontId="6" fillId="3" borderId="11" xfId="0" applyFont="1" applyFill="1" applyBorder="1" applyAlignment="1">
      <alignment vertical="center"/>
    </xf>
    <xf numFmtId="0" fontId="9" fillId="3" borderId="11" xfId="0" applyFont="1" applyFill="1" applyBorder="1" applyAlignment="1">
      <alignment vertical="center"/>
    </xf>
    <xf numFmtId="0" fontId="6" fillId="3" borderId="8" xfId="0" applyFont="1" applyFill="1" applyBorder="1" applyAlignment="1">
      <alignment vertical="center" wrapText="1"/>
    </xf>
    <xf numFmtId="3" fontId="6" fillId="3" borderId="4" xfId="0" applyNumberFormat="1" applyFont="1" applyFill="1" applyBorder="1" applyAlignment="1">
      <alignment horizontal="right" vertical="center"/>
    </xf>
    <xf numFmtId="0" fontId="7" fillId="5" borderId="2" xfId="0" applyFont="1" applyFill="1" applyBorder="1" applyAlignment="1">
      <alignment horizontal="right" vertical="center"/>
    </xf>
    <xf numFmtId="3" fontId="9" fillId="2" borderId="3" xfId="0" applyNumberFormat="1" applyFont="1" applyFill="1" applyBorder="1" applyAlignment="1">
      <alignment horizontal="right" vertical="center"/>
    </xf>
    <xf numFmtId="3" fontId="10" fillId="2" borderId="2" xfId="0" applyNumberFormat="1" applyFont="1" applyFill="1" applyBorder="1" applyAlignment="1">
      <alignment horizontal="right" vertical="center"/>
    </xf>
    <xf numFmtId="3" fontId="8" fillId="2" borderId="0" xfId="0" applyNumberFormat="1" applyFont="1" applyFill="1" applyBorder="1" applyAlignment="1">
      <alignment horizontal="right" vertical="center"/>
    </xf>
    <xf numFmtId="0" fontId="10" fillId="4" borderId="4" xfId="0" applyFont="1" applyFill="1" applyBorder="1" applyAlignment="1">
      <alignment horizontal="right" vertical="center" wrapText="1"/>
    </xf>
    <xf numFmtId="0" fontId="11" fillId="4" borderId="12" xfId="0" applyFont="1" applyFill="1" applyBorder="1" applyAlignment="1">
      <alignment horizontal="right" vertical="center" wrapText="1"/>
    </xf>
    <xf numFmtId="0" fontId="7" fillId="5" borderId="11" xfId="0" applyFont="1" applyFill="1" applyBorder="1" applyAlignment="1">
      <alignment horizontal="right" vertical="center"/>
    </xf>
    <xf numFmtId="3" fontId="6" fillId="2" borderId="3" xfId="0" applyNumberFormat="1" applyFont="1" applyFill="1" applyBorder="1" applyAlignment="1">
      <alignment horizontal="right" vertical="center"/>
    </xf>
    <xf numFmtId="3" fontId="6" fillId="3" borderId="3" xfId="0" applyNumberFormat="1" applyFont="1" applyFill="1" applyBorder="1" applyAlignment="1">
      <alignment horizontal="right" vertical="center"/>
    </xf>
    <xf numFmtId="0" fontId="8" fillId="3" borderId="11" xfId="0" applyFont="1" applyFill="1" applyBorder="1" applyAlignment="1">
      <alignment vertical="center"/>
    </xf>
    <xf numFmtId="3" fontId="8" fillId="2" borderId="3"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8" fillId="3" borderId="4" xfId="0" applyNumberFormat="1" applyFont="1" applyFill="1" applyBorder="1" applyAlignment="1">
      <alignment horizontal="right" vertical="center"/>
    </xf>
    <xf numFmtId="0" fontId="10" fillId="11" borderId="6" xfId="0" applyFont="1" applyFill="1" applyBorder="1" applyAlignment="1">
      <alignment vertical="center"/>
    </xf>
    <xf numFmtId="3" fontId="10" fillId="9" borderId="2" xfId="0" applyNumberFormat="1" applyFont="1" applyFill="1" applyBorder="1" applyAlignment="1">
      <alignment horizontal="right" vertical="center"/>
    </xf>
    <xf numFmtId="3" fontId="10" fillId="11" borderId="2" xfId="0" applyNumberFormat="1" applyFont="1" applyFill="1" applyBorder="1" applyAlignment="1">
      <alignment horizontal="right" vertical="center"/>
    </xf>
    <xf numFmtId="0" fontId="9" fillId="8" borderId="6" xfId="0" applyFont="1" applyFill="1" applyBorder="1" applyAlignment="1">
      <alignment vertical="center" wrapText="1"/>
    </xf>
    <xf numFmtId="3" fontId="10" fillId="8" borderId="2" xfId="0" applyNumberFormat="1" applyFont="1" applyFill="1" applyBorder="1" applyAlignment="1">
      <alignment vertical="center" wrapText="1"/>
    </xf>
    <xf numFmtId="3" fontId="6" fillId="2" borderId="0" xfId="0" applyNumberFormat="1" applyFont="1" applyFill="1" applyBorder="1" applyAlignment="1">
      <alignment horizontal="right" vertical="center" wrapText="1"/>
    </xf>
    <xf numFmtId="3" fontId="6" fillId="3" borderId="0" xfId="0" applyNumberFormat="1" applyFont="1" applyFill="1" applyBorder="1" applyAlignment="1">
      <alignment horizontal="right" vertical="center" wrapText="1"/>
    </xf>
    <xf numFmtId="3" fontId="9" fillId="3" borderId="0" xfId="0" applyNumberFormat="1" applyFont="1" applyFill="1" applyBorder="1" applyAlignment="1">
      <alignment horizontal="right" vertical="center" wrapText="1"/>
    </xf>
    <xf numFmtId="3" fontId="6" fillId="2" borderId="8" xfId="0" applyNumberFormat="1" applyFont="1" applyFill="1" applyBorder="1" applyAlignment="1">
      <alignment vertical="center" wrapText="1"/>
    </xf>
    <xf numFmtId="3" fontId="6" fillId="3" borderId="0" xfId="0" applyNumberFormat="1" applyFont="1" applyFill="1" applyBorder="1" applyAlignment="1">
      <alignment vertical="center" wrapText="1"/>
    </xf>
    <xf numFmtId="4" fontId="10" fillId="6" borderId="2" xfId="0" applyNumberFormat="1" applyFont="1" applyFill="1" applyBorder="1" applyAlignment="1">
      <alignment vertical="center" wrapText="1"/>
    </xf>
    <xf numFmtId="0" fontId="9" fillId="0" borderId="6" xfId="0" applyFont="1" applyBorder="1" applyAlignment="1">
      <alignment vertical="center" wrapText="1"/>
    </xf>
    <xf numFmtId="0" fontId="10" fillId="3" borderId="13" xfId="0" applyFont="1" applyFill="1" applyBorder="1" applyAlignment="1">
      <alignment vertical="center" wrapText="1"/>
    </xf>
    <xf numFmtId="0" fontId="0" fillId="3" borderId="13" xfId="0" applyFill="1" applyBorder="1" applyAlignment="1">
      <alignment vertical="center"/>
    </xf>
    <xf numFmtId="0" fontId="0" fillId="3" borderId="3" xfId="0" applyFill="1" applyBorder="1" applyAlignment="1">
      <alignment vertical="center"/>
    </xf>
    <xf numFmtId="0" fontId="0" fillId="2" borderId="13" xfId="0" applyFill="1" applyBorder="1" applyAlignment="1">
      <alignment vertical="center"/>
    </xf>
    <xf numFmtId="0" fontId="7" fillId="11" borderId="13" xfId="0" applyFont="1" applyFill="1" applyBorder="1" applyAlignment="1">
      <alignment vertical="center"/>
    </xf>
    <xf numFmtId="3" fontId="9" fillId="11" borderId="3" xfId="0" applyNumberFormat="1" applyFont="1" applyFill="1" applyBorder="1" applyAlignment="1">
      <alignment vertical="center"/>
    </xf>
    <xf numFmtId="3" fontId="9" fillId="9" borderId="13" xfId="0" applyNumberFormat="1" applyFont="1" applyFill="1" applyBorder="1" applyAlignment="1">
      <alignment vertical="center"/>
    </xf>
    <xf numFmtId="0" fontId="7" fillId="11" borderId="11" xfId="0" applyFont="1" applyFill="1" applyBorder="1" applyAlignment="1">
      <alignment vertical="center"/>
    </xf>
    <xf numFmtId="166" fontId="9" fillId="11" borderId="12" xfId="0" applyNumberFormat="1" applyFont="1" applyFill="1" applyBorder="1" applyAlignment="1">
      <alignment horizontal="right" vertical="center"/>
    </xf>
    <xf numFmtId="3" fontId="21" fillId="0" borderId="0" xfId="0" applyNumberFormat="1" applyFont="1" applyAlignment="1">
      <alignment horizontal="right"/>
    </xf>
    <xf numFmtId="0" fontId="21" fillId="0" borderId="0" xfId="0" applyFont="1" applyAlignment="1">
      <alignment horizontal="right"/>
    </xf>
    <xf numFmtId="3" fontId="22" fillId="0" borderId="0" xfId="0" applyNumberFormat="1" applyFont="1" applyBorder="1" applyAlignment="1">
      <alignment horizontal="right"/>
    </xf>
    <xf numFmtId="3" fontId="21" fillId="0" borderId="0" xfId="0" applyNumberFormat="1" applyFont="1" applyBorder="1" applyAlignment="1">
      <alignment horizontal="right"/>
    </xf>
    <xf numFmtId="0" fontId="0" fillId="0" borderId="0" xfId="0" applyAlignment="1">
      <alignment vertical="center"/>
    </xf>
    <xf numFmtId="3" fontId="6" fillId="2" borderId="8" xfId="0" applyNumberFormat="1" applyFont="1" applyFill="1" applyBorder="1" applyAlignment="1">
      <alignment horizontal="right" vertical="center" wrapText="1"/>
    </xf>
    <xf numFmtId="3" fontId="9" fillId="2" borderId="8" xfId="0" applyNumberFormat="1" applyFont="1" applyFill="1" applyBorder="1" applyAlignment="1">
      <alignment horizontal="right" vertical="center"/>
    </xf>
    <xf numFmtId="3" fontId="6" fillId="2" borderId="11" xfId="0" applyNumberFormat="1" applyFont="1" applyFill="1" applyBorder="1" applyAlignment="1">
      <alignment horizontal="right" vertical="center"/>
    </xf>
    <xf numFmtId="3" fontId="6" fillId="2" borderId="11" xfId="0" applyNumberFormat="1" applyFont="1" applyFill="1" applyBorder="1" applyAlignment="1">
      <alignment horizontal="right" vertical="center" wrapText="1"/>
    </xf>
    <xf numFmtId="0" fontId="6" fillId="3" borderId="15" xfId="0" applyFont="1" applyFill="1" applyBorder="1" applyAlignment="1">
      <alignment vertical="center"/>
    </xf>
    <xf numFmtId="0" fontId="6" fillId="3" borderId="20" xfId="0" applyFont="1" applyFill="1" applyBorder="1" applyAlignment="1">
      <alignment vertical="center"/>
    </xf>
    <xf numFmtId="0" fontId="6" fillId="3" borderId="15" xfId="0" applyFont="1" applyFill="1" applyBorder="1" applyAlignment="1">
      <alignment vertical="center" wrapText="1"/>
    </xf>
    <xf numFmtId="0" fontId="6" fillId="3" borderId="20" xfId="0" applyFont="1" applyFill="1" applyBorder="1" applyAlignment="1">
      <alignment vertical="center" wrapText="1"/>
    </xf>
    <xf numFmtId="0" fontId="9" fillId="3" borderId="20" xfId="0" applyFont="1" applyFill="1" applyBorder="1" applyAlignment="1">
      <alignment vertical="center" wrapText="1"/>
    </xf>
    <xf numFmtId="0" fontId="6" fillId="3" borderId="16" xfId="0" applyFont="1" applyFill="1" applyBorder="1" applyAlignment="1">
      <alignment vertical="center" wrapText="1"/>
    </xf>
    <xf numFmtId="3" fontId="6" fillId="3" borderId="10" xfId="0" applyNumberFormat="1" applyFont="1" applyFill="1" applyBorder="1" applyAlignment="1">
      <alignment horizontal="right" vertical="center"/>
    </xf>
    <xf numFmtId="3" fontId="9" fillId="3" borderId="0" xfId="0" applyNumberFormat="1" applyFont="1" applyFill="1" applyBorder="1" applyAlignment="1">
      <alignment horizontal="right" vertical="center"/>
    </xf>
    <xf numFmtId="3" fontId="6" fillId="3" borderId="12" xfId="0" applyNumberFormat="1" applyFont="1" applyFill="1" applyBorder="1" applyAlignment="1">
      <alignment horizontal="right" vertical="center"/>
    </xf>
    <xf numFmtId="3" fontId="6" fillId="3" borderId="10" xfId="0" applyNumberFormat="1" applyFont="1" applyFill="1" applyBorder="1" applyAlignment="1">
      <alignment horizontal="right" vertical="center" wrapText="1"/>
    </xf>
    <xf numFmtId="3" fontId="6" fillId="3" borderId="4" xfId="0" applyNumberFormat="1" applyFont="1" applyFill="1" applyBorder="1" applyAlignment="1">
      <alignment horizontal="right" vertical="center" wrapText="1"/>
    </xf>
    <xf numFmtId="3" fontId="6" fillId="3" borderId="12" xfId="0" applyNumberFormat="1" applyFont="1" applyFill="1" applyBorder="1" applyAlignment="1">
      <alignment horizontal="right" vertical="center" wrapText="1"/>
    </xf>
    <xf numFmtId="3" fontId="9" fillId="3" borderId="10" xfId="0" applyNumberFormat="1" applyFont="1" applyFill="1" applyBorder="1" applyAlignment="1">
      <alignment horizontal="right" vertical="center"/>
    </xf>
    <xf numFmtId="3" fontId="9" fillId="3" borderId="10" xfId="0" applyNumberFormat="1" applyFont="1" applyFill="1" applyBorder="1" applyAlignment="1">
      <alignment horizontal="right" vertical="center" wrapText="1"/>
    </xf>
    <xf numFmtId="0" fontId="0" fillId="3" borderId="0" xfId="0" applyFill="1" applyAlignment="1">
      <alignment vertical="center"/>
    </xf>
    <xf numFmtId="0" fontId="21" fillId="0" borderId="0" xfId="0" applyFont="1" applyAlignment="1">
      <alignment vertical="center"/>
    </xf>
    <xf numFmtId="0" fontId="23" fillId="0" borderId="0" xfId="0" applyFont="1" applyAlignment="1">
      <alignment vertical="center"/>
    </xf>
    <xf numFmtId="0" fontId="24" fillId="5" borderId="11" xfId="0" applyFont="1" applyFill="1" applyBorder="1" applyAlignment="1">
      <alignment horizontal="right" vertical="center"/>
    </xf>
    <xf numFmtId="0" fontId="25" fillId="4" borderId="4" xfId="0" applyFont="1" applyFill="1" applyBorder="1" applyAlignment="1">
      <alignment horizontal="right" vertical="center" wrapText="1"/>
    </xf>
    <xf numFmtId="0" fontId="26" fillId="4" borderId="12" xfId="0" applyFont="1" applyFill="1" applyBorder="1" applyAlignment="1">
      <alignment horizontal="right" vertical="center" wrapText="1"/>
    </xf>
    <xf numFmtId="41" fontId="6" fillId="2" borderId="8" xfId="0" applyNumberFormat="1" applyFont="1" applyFill="1" applyBorder="1" applyAlignment="1">
      <alignment horizontal="right" vertical="center" wrapText="1"/>
    </xf>
    <xf numFmtId="41" fontId="6" fillId="3" borderId="0" xfId="0" applyNumberFormat="1" applyFont="1" applyFill="1" applyBorder="1" applyAlignment="1">
      <alignment horizontal="right" vertical="center" wrapText="1"/>
    </xf>
    <xf numFmtId="41" fontId="6" fillId="3" borderId="10" xfId="0" applyNumberFormat="1" applyFont="1" applyFill="1" applyBorder="1" applyAlignment="1">
      <alignment horizontal="right" vertical="center" wrapText="1"/>
    </xf>
    <xf numFmtId="0" fontId="9" fillId="3" borderId="0" xfId="0" applyFont="1" applyFill="1" applyBorder="1" applyAlignment="1">
      <alignment vertical="center"/>
    </xf>
    <xf numFmtId="0" fontId="10" fillId="3" borderId="0" xfId="0" applyFont="1" applyFill="1" applyBorder="1" applyAlignment="1">
      <alignment horizontal="right" vertical="center" wrapText="1"/>
    </xf>
    <xf numFmtId="0" fontId="11" fillId="3" borderId="0" xfId="0" applyFont="1" applyFill="1" applyBorder="1" applyAlignment="1">
      <alignment horizontal="right" vertical="center" wrapText="1"/>
    </xf>
    <xf numFmtId="0" fontId="7" fillId="6" borderId="0" xfId="0" applyFont="1" applyFill="1" applyBorder="1" applyAlignment="1">
      <alignment horizontal="right" vertical="center"/>
    </xf>
    <xf numFmtId="0" fontId="6" fillId="3" borderId="0" xfId="0" applyFont="1" applyFill="1" applyBorder="1" applyAlignment="1">
      <alignment vertical="center"/>
    </xf>
    <xf numFmtId="0" fontId="6" fillId="3" borderId="0" xfId="0" applyFont="1" applyFill="1" applyAlignment="1">
      <alignment vertical="center"/>
    </xf>
    <xf numFmtId="0" fontId="24" fillId="5" borderId="6" xfId="0" applyFont="1" applyFill="1" applyBorder="1" applyAlignment="1">
      <alignment horizontal="right" vertical="center"/>
    </xf>
    <xf numFmtId="0" fontId="25" fillId="4" borderId="2" xfId="0" applyFont="1" applyFill="1" applyBorder="1" applyAlignment="1">
      <alignment horizontal="right" vertical="center" wrapText="1"/>
    </xf>
    <xf numFmtId="0" fontId="26" fillId="4" borderId="7" xfId="0" applyFont="1" applyFill="1" applyBorder="1" applyAlignment="1">
      <alignment horizontal="right" vertical="center" wrapText="1"/>
    </xf>
    <xf numFmtId="0" fontId="0" fillId="0" borderId="0" xfId="0" applyFill="1" applyBorder="1" applyAlignment="1">
      <alignment vertical="center"/>
    </xf>
    <xf numFmtId="0" fontId="23" fillId="0" borderId="0" xfId="0" applyFont="1" applyFill="1" applyBorder="1" applyAlignment="1">
      <alignment vertical="center"/>
    </xf>
    <xf numFmtId="3" fontId="6" fillId="0" borderId="0" xfId="0" applyNumberFormat="1" applyFont="1" applyFill="1" applyBorder="1" applyAlignment="1">
      <alignment horizontal="right" vertical="center" wrapText="1"/>
    </xf>
    <xf numFmtId="41" fontId="6" fillId="0" borderId="0" xfId="0" applyNumberFormat="1" applyFont="1" applyFill="1" applyBorder="1" applyAlignment="1">
      <alignment horizontal="right" vertical="center" wrapText="1"/>
    </xf>
    <xf numFmtId="3" fontId="9" fillId="0" borderId="0" xfId="0" applyNumberFormat="1" applyFont="1" applyFill="1" applyBorder="1" applyAlignment="1">
      <alignment horizontal="right" vertical="center" wrapText="1"/>
    </xf>
    <xf numFmtId="3" fontId="6" fillId="3" borderId="3" xfId="0" applyNumberFormat="1" applyFont="1" applyFill="1" applyBorder="1" applyAlignment="1">
      <alignment horizontal="right" vertical="center" wrapText="1"/>
    </xf>
    <xf numFmtId="3" fontId="10" fillId="9" borderId="3" xfId="0" applyNumberFormat="1" applyFont="1" applyFill="1" applyBorder="1" applyAlignment="1">
      <alignment vertical="center" wrapText="1"/>
    </xf>
    <xf numFmtId="0" fontId="9" fillId="8" borderId="13" xfId="0" applyFont="1" applyFill="1" applyBorder="1" applyAlignment="1">
      <alignment vertical="center" wrapText="1"/>
    </xf>
    <xf numFmtId="3" fontId="10" fillId="8" borderId="4" xfId="0" applyNumberFormat="1" applyFont="1" applyFill="1" applyBorder="1" applyAlignment="1">
      <alignment vertical="center" wrapText="1"/>
    </xf>
    <xf numFmtId="3" fontId="9" fillId="3" borderId="3" xfId="0" applyNumberFormat="1" applyFont="1" applyFill="1" applyBorder="1" applyAlignment="1">
      <alignment horizontal="right" vertical="center" wrapText="1"/>
    </xf>
    <xf numFmtId="0" fontId="6" fillId="3" borderId="11" xfId="0" applyFont="1" applyFill="1" applyBorder="1" applyAlignment="1">
      <alignment vertical="center" wrapText="1"/>
    </xf>
    <xf numFmtId="0" fontId="6" fillId="3" borderId="4" xfId="0" applyFont="1" applyFill="1" applyBorder="1" applyAlignment="1">
      <alignment horizontal="right" vertical="center" wrapText="1"/>
    </xf>
    <xf numFmtId="0" fontId="9" fillId="8" borderId="8" xfId="0" applyFont="1" applyFill="1" applyBorder="1" applyAlignment="1">
      <alignment vertical="center" wrapText="1"/>
    </xf>
    <xf numFmtId="3" fontId="10" fillId="8" borderId="0" xfId="0" applyNumberFormat="1" applyFont="1" applyFill="1" applyBorder="1" applyAlignment="1">
      <alignment vertical="center" wrapText="1"/>
    </xf>
    <xf numFmtId="0" fontId="8" fillId="3" borderId="6" xfId="0" applyFont="1" applyFill="1" applyBorder="1" applyAlignment="1">
      <alignment vertical="center" wrapText="1"/>
    </xf>
    <xf numFmtId="3" fontId="6" fillId="3" borderId="2" xfId="0" applyNumberFormat="1" applyFont="1" applyFill="1" applyBorder="1" applyAlignment="1">
      <alignment horizontal="right" vertical="center" wrapText="1"/>
    </xf>
    <xf numFmtId="3" fontId="6" fillId="2" borderId="13" xfId="0" applyNumberFormat="1" applyFont="1" applyFill="1" applyBorder="1" applyAlignment="1">
      <alignment horizontal="right" vertical="center" wrapText="1"/>
    </xf>
    <xf numFmtId="3" fontId="10" fillId="11" borderId="3" xfId="0" applyNumberFormat="1" applyFont="1" applyFill="1" applyBorder="1" applyAlignment="1">
      <alignment vertical="center" wrapText="1"/>
    </xf>
    <xf numFmtId="3" fontId="10" fillId="3" borderId="4" xfId="0" applyNumberFormat="1" applyFont="1" applyFill="1" applyBorder="1" applyAlignment="1">
      <alignment vertical="center" wrapText="1"/>
    </xf>
    <xf numFmtId="0" fontId="6" fillId="3" borderId="13" xfId="0" applyFont="1" applyFill="1" applyBorder="1" applyAlignment="1">
      <alignment vertical="center" wrapText="1"/>
    </xf>
    <xf numFmtId="3" fontId="6" fillId="2" borderId="3" xfId="0" applyNumberFormat="1" applyFont="1" applyFill="1" applyBorder="1" applyAlignment="1">
      <alignment horizontal="right" vertical="center" wrapText="1"/>
    </xf>
    <xf numFmtId="3" fontId="6" fillId="2" borderId="4" xfId="0" applyNumberFormat="1" applyFont="1" applyFill="1" applyBorder="1" applyAlignment="1">
      <alignment horizontal="right" vertical="center" wrapText="1"/>
    </xf>
    <xf numFmtId="0" fontId="10" fillId="0" borderId="0" xfId="0" applyFont="1" applyFill="1" applyBorder="1" applyAlignment="1">
      <alignment vertical="center" wrapText="1"/>
    </xf>
    <xf numFmtId="167" fontId="27" fillId="0" borderId="3" xfId="2" applyNumberFormat="1" applyFont="1" applyFill="1" applyBorder="1" applyAlignment="1">
      <alignment horizontal="right" vertical="center" wrapText="1" indent="1"/>
    </xf>
    <xf numFmtId="0" fontId="0" fillId="0" borderId="0" xfId="0" applyFill="1" applyBorder="1"/>
    <xf numFmtId="167" fontId="13" fillId="3" borderId="10" xfId="1" applyNumberFormat="1" applyFont="1" applyFill="1" applyBorder="1" applyAlignment="1">
      <alignment horizontal="right" vertical="center"/>
    </xf>
    <xf numFmtId="167" fontId="13" fillId="3" borderId="12" xfId="1" applyNumberFormat="1" applyFont="1" applyFill="1" applyBorder="1" applyAlignment="1">
      <alignment horizontal="right" vertical="center"/>
    </xf>
    <xf numFmtId="0" fontId="16" fillId="0" borderId="0" xfId="0" applyFont="1"/>
    <xf numFmtId="0" fontId="24" fillId="5" borderId="4" xfId="0" applyFont="1" applyFill="1" applyBorder="1" applyAlignment="1">
      <alignment horizontal="right" vertical="center"/>
    </xf>
    <xf numFmtId="3" fontId="9" fillId="2" borderId="0" xfId="0" applyNumberFormat="1" applyFont="1" applyFill="1" applyBorder="1" applyAlignment="1">
      <alignment horizontal="right" vertical="center"/>
    </xf>
    <xf numFmtId="3" fontId="6" fillId="2" borderId="13" xfId="0" applyNumberFormat="1" applyFont="1" applyFill="1" applyBorder="1" applyAlignment="1">
      <alignment horizontal="right" vertical="center"/>
    </xf>
    <xf numFmtId="3" fontId="6" fillId="3" borderId="9" xfId="0" applyNumberFormat="1" applyFont="1" applyFill="1" applyBorder="1" applyAlignment="1">
      <alignment horizontal="right" vertical="center"/>
    </xf>
    <xf numFmtId="41" fontId="6" fillId="3" borderId="3" xfId="0" applyNumberFormat="1" applyFont="1" applyFill="1" applyBorder="1" applyAlignment="1">
      <alignment horizontal="right" vertical="center" wrapText="1"/>
    </xf>
    <xf numFmtId="3" fontId="6" fillId="3" borderId="9" xfId="0" applyNumberFormat="1" applyFont="1" applyFill="1" applyBorder="1" applyAlignment="1">
      <alignment horizontal="right" vertical="center" wrapText="1"/>
    </xf>
    <xf numFmtId="3" fontId="9" fillId="2" borderId="0" xfId="0" applyNumberFormat="1" applyFont="1" applyFill="1" applyBorder="1" applyAlignment="1">
      <alignment horizontal="right" vertical="center" wrapText="1"/>
    </xf>
    <xf numFmtId="41" fontId="6" fillId="2" borderId="0" xfId="0" applyNumberFormat="1" applyFont="1" applyFill="1" applyBorder="1" applyAlignment="1">
      <alignment horizontal="right" vertical="center" wrapText="1"/>
    </xf>
    <xf numFmtId="41" fontId="6" fillId="2" borderId="13" xfId="0" applyNumberFormat="1" applyFont="1" applyFill="1" applyBorder="1" applyAlignment="1">
      <alignment horizontal="right" vertical="center" wrapText="1"/>
    </xf>
    <xf numFmtId="41" fontId="6" fillId="3" borderId="9" xfId="0" applyNumberFormat="1" applyFont="1" applyFill="1" applyBorder="1" applyAlignment="1">
      <alignment horizontal="right" vertical="center" wrapText="1"/>
    </xf>
    <xf numFmtId="3" fontId="6" fillId="0" borderId="0" xfId="0" applyNumberFormat="1" applyFont="1" applyFill="1" applyBorder="1" applyAlignment="1">
      <alignment horizontal="right" vertical="center"/>
    </xf>
    <xf numFmtId="0" fontId="9" fillId="8" borderId="11" xfId="0" applyFont="1" applyFill="1" applyBorder="1" applyAlignment="1">
      <alignment vertical="center"/>
    </xf>
    <xf numFmtId="3" fontId="9" fillId="9" borderId="4" xfId="0" applyNumberFormat="1" applyFont="1" applyFill="1" applyBorder="1" applyAlignment="1">
      <alignment horizontal="right" vertical="center"/>
    </xf>
    <xf numFmtId="3" fontId="9" fillId="8" borderId="4"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0" fontId="8" fillId="3" borderId="13" xfId="0" applyFont="1" applyFill="1" applyBorder="1"/>
    <xf numFmtId="0" fontId="8" fillId="3" borderId="8" xfId="0" applyFont="1" applyFill="1" applyBorder="1"/>
    <xf numFmtId="0" fontId="8" fillId="3" borderId="8" xfId="0" applyFont="1" applyFill="1" applyBorder="1" applyAlignment="1">
      <alignment wrapText="1"/>
    </xf>
    <xf numFmtId="0" fontId="8" fillId="3" borderId="11" xfId="0" applyFont="1" applyFill="1" applyBorder="1"/>
    <xf numFmtId="3" fontId="8" fillId="0" borderId="0" xfId="0" applyNumberFormat="1" applyFont="1" applyFill="1" applyBorder="1" applyAlignment="1">
      <alignment horizontal="right" vertical="center"/>
    </xf>
    <xf numFmtId="3" fontId="10" fillId="0" borderId="0" xfId="0" applyNumberFormat="1" applyFont="1" applyFill="1" applyBorder="1" applyAlignment="1">
      <alignment horizontal="right" vertical="center"/>
    </xf>
    <xf numFmtId="3" fontId="6" fillId="0" borderId="0" xfId="0" applyNumberFormat="1" applyFont="1"/>
    <xf numFmtId="0" fontId="6" fillId="0" borderId="0" xfId="0" applyFont="1" applyFill="1" applyBorder="1" applyAlignment="1">
      <alignment vertical="center" wrapText="1"/>
    </xf>
    <xf numFmtId="0" fontId="16" fillId="0" borderId="0" xfId="0" applyFont="1" applyFill="1" applyBorder="1"/>
    <xf numFmtId="0" fontId="9" fillId="0" borderId="0" xfId="0" applyFont="1" applyFill="1" applyBorder="1" applyAlignment="1">
      <alignment vertical="center" wrapText="1"/>
    </xf>
    <xf numFmtId="0" fontId="6"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8" fillId="0" borderId="0" xfId="0" applyFont="1" applyFill="1" applyBorder="1"/>
    <xf numFmtId="0" fontId="8" fillId="0" borderId="0" xfId="0" applyFont="1" applyFill="1" applyBorder="1" applyAlignment="1">
      <alignment wrapText="1"/>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7" fillId="5" borderId="0" xfId="0" applyFont="1" applyFill="1" applyBorder="1" applyAlignment="1">
      <alignment horizontal="right" vertical="center"/>
    </xf>
    <xf numFmtId="3" fontId="12" fillId="2" borderId="2" xfId="0" applyNumberFormat="1" applyFont="1" applyFill="1" applyBorder="1" applyAlignment="1">
      <alignment horizontal="right" vertical="center" wrapText="1"/>
    </xf>
    <xf numFmtId="3" fontId="13" fillId="2" borderId="0" xfId="0" applyNumberFormat="1" applyFont="1" applyFill="1" applyBorder="1" applyAlignment="1">
      <alignment horizontal="right" vertical="center" wrapText="1"/>
    </xf>
    <xf numFmtId="3" fontId="13" fillId="2" borderId="4" xfId="0" applyNumberFormat="1" applyFont="1" applyFill="1" applyBorder="1" applyAlignment="1">
      <alignment horizontal="right" vertical="center" wrapText="1"/>
    </xf>
    <xf numFmtId="3" fontId="12" fillId="2" borderId="4" xfId="0" applyNumberFormat="1" applyFont="1" applyFill="1" applyBorder="1" applyAlignment="1">
      <alignment horizontal="right" vertical="center" wrapText="1"/>
    </xf>
    <xf numFmtId="167" fontId="12" fillId="2" borderId="4" xfId="0" applyNumberFormat="1" applyFont="1" applyFill="1" applyBorder="1" applyAlignment="1">
      <alignment horizontal="right" vertical="center" wrapText="1"/>
    </xf>
    <xf numFmtId="167" fontId="13" fillId="2" borderId="0" xfId="0" applyNumberFormat="1" applyFont="1" applyFill="1" applyBorder="1" applyAlignment="1">
      <alignment horizontal="right" vertical="center" wrapText="1"/>
    </xf>
    <xf numFmtId="167" fontId="13" fillId="2" borderId="4" xfId="0" applyNumberFormat="1" applyFont="1" applyFill="1" applyBorder="1" applyAlignment="1">
      <alignment horizontal="right" vertical="center" wrapText="1"/>
    </xf>
    <xf numFmtId="0" fontId="13" fillId="2" borderId="4" xfId="0" applyFont="1" applyFill="1" applyBorder="1" applyAlignment="1">
      <alignment horizontal="right" vertical="center" wrapText="1"/>
    </xf>
    <xf numFmtId="3" fontId="4" fillId="2" borderId="2" xfId="0" applyNumberFormat="1" applyFont="1" applyFill="1" applyBorder="1" applyAlignment="1">
      <alignment vertical="center"/>
    </xf>
    <xf numFmtId="0" fontId="6" fillId="3" borderId="0" xfId="0" applyFont="1" applyFill="1"/>
    <xf numFmtId="0" fontId="15" fillId="0" borderId="0" xfId="0" applyFont="1" applyFill="1" applyAlignment="1">
      <alignment wrapText="1"/>
    </xf>
    <xf numFmtId="167" fontId="9" fillId="8" borderId="7" xfId="3" applyNumberFormat="1" applyFont="1" applyFill="1" applyBorder="1" applyAlignment="1">
      <alignment vertical="center"/>
    </xf>
    <xf numFmtId="167" fontId="6" fillId="3" borderId="9" xfId="3" applyNumberFormat="1" applyFont="1" applyFill="1" applyBorder="1" applyAlignment="1">
      <alignment vertical="center"/>
    </xf>
    <xf numFmtId="167" fontId="6" fillId="3" borderId="10" xfId="3" applyNumberFormat="1" applyFont="1" applyFill="1" applyBorder="1" applyAlignment="1">
      <alignment vertical="center"/>
    </xf>
    <xf numFmtId="167" fontId="6" fillId="3" borderId="12" xfId="3" applyNumberFormat="1" applyFont="1" applyFill="1" applyBorder="1" applyAlignment="1">
      <alignment vertical="center"/>
    </xf>
    <xf numFmtId="167" fontId="9" fillId="11" borderId="7" xfId="3" applyNumberFormat="1" applyFont="1" applyFill="1" applyBorder="1" applyAlignment="1">
      <alignment vertical="center"/>
    </xf>
    <xf numFmtId="167" fontId="6" fillId="3" borderId="9" xfId="3" applyNumberFormat="1" applyFont="1" applyFill="1" applyBorder="1" applyAlignment="1">
      <alignment horizontal="right" vertical="center" wrapText="1"/>
    </xf>
    <xf numFmtId="167" fontId="6" fillId="3" borderId="10" xfId="3" applyNumberFormat="1" applyFont="1" applyFill="1" applyBorder="1" applyAlignment="1">
      <alignment horizontal="right" vertical="center" wrapText="1"/>
    </xf>
    <xf numFmtId="167" fontId="6" fillId="3" borderId="12" xfId="3" applyNumberFormat="1" applyFont="1" applyFill="1" applyBorder="1" applyAlignment="1">
      <alignment horizontal="right" vertical="center" wrapText="1"/>
    </xf>
    <xf numFmtId="167" fontId="9" fillId="3" borderId="7" xfId="3" applyNumberFormat="1" applyFont="1" applyFill="1" applyBorder="1" applyAlignment="1">
      <alignment vertical="center"/>
    </xf>
    <xf numFmtId="167" fontId="10" fillId="3" borderId="9" xfId="3" applyNumberFormat="1" applyFont="1" applyFill="1" applyBorder="1" applyAlignment="1">
      <alignment vertical="center" wrapText="1"/>
    </xf>
    <xf numFmtId="167" fontId="9" fillId="3" borderId="10" xfId="3" applyNumberFormat="1" applyFont="1" applyFill="1" applyBorder="1" applyAlignment="1">
      <alignment vertical="center"/>
    </xf>
    <xf numFmtId="167" fontId="10" fillId="3" borderId="10" xfId="3" applyNumberFormat="1" applyFont="1" applyFill="1" applyBorder="1" applyAlignment="1">
      <alignment vertical="center" wrapText="1"/>
    </xf>
    <xf numFmtId="167" fontId="6" fillId="3" borderId="12" xfId="3" applyNumberFormat="1" applyFont="1" applyFill="1" applyBorder="1" applyAlignment="1">
      <alignment vertical="center" wrapText="1"/>
    </xf>
    <xf numFmtId="167" fontId="8" fillId="3" borderId="7" xfId="3" applyNumberFormat="1" applyFont="1" applyFill="1" applyBorder="1" applyAlignment="1">
      <alignment vertical="center" wrapText="1"/>
    </xf>
    <xf numFmtId="167" fontId="9" fillId="6" borderId="7" xfId="3" applyNumberFormat="1" applyFont="1" applyFill="1" applyBorder="1" applyAlignment="1">
      <alignment vertical="center"/>
    </xf>
    <xf numFmtId="167" fontId="9" fillId="11" borderId="9" xfId="3" applyNumberFormat="1" applyFont="1" applyFill="1" applyBorder="1" applyAlignment="1">
      <alignment vertical="center"/>
    </xf>
    <xf numFmtId="167" fontId="9" fillId="11" borderId="4" xfId="3" applyNumberFormat="1" applyFont="1" applyFill="1" applyBorder="1" applyAlignment="1">
      <alignment vertical="center"/>
    </xf>
    <xf numFmtId="167" fontId="9" fillId="9" borderId="11" xfId="3" applyNumberFormat="1" applyFont="1" applyFill="1" applyBorder="1" applyAlignment="1">
      <alignment vertical="center"/>
    </xf>
    <xf numFmtId="167" fontId="9" fillId="8" borderId="12" xfId="3" applyNumberFormat="1" applyFont="1" applyFill="1" applyBorder="1" applyAlignment="1">
      <alignment vertical="center"/>
    </xf>
    <xf numFmtId="167" fontId="9" fillId="10" borderId="7" xfId="3" applyNumberFormat="1" applyFont="1" applyFill="1" applyBorder="1" applyAlignment="1">
      <alignment vertical="center"/>
    </xf>
    <xf numFmtId="167" fontId="6" fillId="3" borderId="10" xfId="3" applyNumberFormat="1" applyFont="1" applyFill="1" applyBorder="1" applyAlignment="1">
      <alignment horizontal="right" vertical="center"/>
    </xf>
    <xf numFmtId="167" fontId="8" fillId="3" borderId="10" xfId="3" applyNumberFormat="1" applyFont="1" applyFill="1" applyBorder="1" applyAlignment="1">
      <alignment horizontal="right" vertical="center"/>
    </xf>
    <xf numFmtId="167" fontId="8" fillId="3" borderId="12" xfId="3" applyNumberFormat="1" applyFont="1" applyFill="1" applyBorder="1" applyAlignment="1">
      <alignment horizontal="right" vertical="center"/>
    </xf>
    <xf numFmtId="167" fontId="9" fillId="3" borderId="9" xfId="3" applyNumberFormat="1" applyFont="1" applyFill="1" applyBorder="1" applyAlignment="1">
      <alignment vertical="center"/>
    </xf>
    <xf numFmtId="167" fontId="12" fillId="3" borderId="7" xfId="3" applyNumberFormat="1" applyFont="1" applyFill="1" applyBorder="1" applyAlignment="1">
      <alignment horizontal="right" vertical="center" wrapText="1"/>
    </xf>
    <xf numFmtId="167" fontId="13" fillId="3" borderId="10" xfId="3" applyNumberFormat="1" applyFont="1" applyFill="1" applyBorder="1" applyAlignment="1">
      <alignment horizontal="right" vertical="center" wrapText="1"/>
    </xf>
    <xf numFmtId="167" fontId="13" fillId="3" borderId="12" xfId="3" applyNumberFormat="1" applyFont="1" applyFill="1" applyBorder="1" applyAlignment="1">
      <alignment horizontal="right" vertical="center" wrapText="1"/>
    </xf>
    <xf numFmtId="167" fontId="12" fillId="3" borderId="12" xfId="3" applyNumberFormat="1" applyFont="1" applyFill="1" applyBorder="1" applyAlignment="1">
      <alignment horizontal="right" vertical="center" wrapText="1"/>
    </xf>
    <xf numFmtId="166" fontId="12" fillId="2" borderId="6" xfId="0" applyNumberFormat="1" applyFont="1" applyFill="1" applyBorder="1" applyAlignment="1">
      <alignment horizontal="right" vertical="center" wrapText="1"/>
    </xf>
    <xf numFmtId="166" fontId="12" fillId="2" borderId="2" xfId="0" applyNumberFormat="1" applyFont="1" applyFill="1" applyBorder="1" applyAlignment="1">
      <alignment horizontal="right" vertical="center" wrapText="1"/>
    </xf>
    <xf numFmtId="166" fontId="12" fillId="3" borderId="2" xfId="0" applyNumberFormat="1" applyFont="1" applyFill="1" applyBorder="1" applyAlignment="1">
      <alignment horizontal="right" vertical="center" wrapText="1"/>
    </xf>
    <xf numFmtId="167" fontId="13" fillId="3" borderId="0" xfId="3" applyNumberFormat="1" applyFont="1" applyFill="1" applyBorder="1" applyAlignment="1">
      <alignment horizontal="right" vertical="center" wrapText="1"/>
    </xf>
    <xf numFmtId="0" fontId="13" fillId="2" borderId="13" xfId="0" applyFont="1" applyFill="1" applyBorder="1" applyAlignment="1">
      <alignment horizontal="right" vertical="center" wrapText="1"/>
    </xf>
    <xf numFmtId="0" fontId="13" fillId="2" borderId="3" xfId="0" applyFont="1" applyFill="1" applyBorder="1" applyAlignment="1">
      <alignment horizontal="right" vertical="center" wrapText="1"/>
    </xf>
    <xf numFmtId="166" fontId="13" fillId="3" borderId="3" xfId="0" applyNumberFormat="1" applyFont="1" applyFill="1" applyBorder="1" applyAlignment="1">
      <alignment horizontal="right" vertical="center" wrapText="1"/>
    </xf>
    <xf numFmtId="167" fontId="13" fillId="3" borderId="9" xfId="3" applyNumberFormat="1" applyFont="1" applyFill="1" applyBorder="1" applyAlignment="1">
      <alignment horizontal="right" vertical="center" wrapText="1"/>
    </xf>
    <xf numFmtId="167" fontId="13" fillId="3" borderId="4" xfId="3" applyNumberFormat="1" applyFont="1" applyFill="1" applyBorder="1" applyAlignment="1">
      <alignment horizontal="right" vertical="center" wrapText="1"/>
    </xf>
    <xf numFmtId="3" fontId="33" fillId="2" borderId="2" xfId="0" quotePrefix="1" applyNumberFormat="1" applyFont="1" applyFill="1" applyBorder="1" applyAlignment="1">
      <alignment vertical="center"/>
    </xf>
    <xf numFmtId="10" fontId="12" fillId="2" borderId="13" xfId="3" applyNumberFormat="1" applyFont="1" applyFill="1" applyBorder="1" applyAlignment="1">
      <alignment horizontal="right" vertical="center" wrapText="1"/>
    </xf>
    <xf numFmtId="10" fontId="12" fillId="3" borderId="3" xfId="3" applyNumberFormat="1" applyFont="1" applyFill="1" applyBorder="1" applyAlignment="1">
      <alignment horizontal="right" vertical="center" wrapText="1"/>
    </xf>
    <xf numFmtId="10" fontId="12" fillId="3" borderId="9" xfId="3" applyNumberFormat="1" applyFont="1" applyFill="1" applyBorder="1" applyAlignment="1">
      <alignment horizontal="right" vertical="center" wrapText="1"/>
    </xf>
    <xf numFmtId="10" fontId="12" fillId="2" borderId="19" xfId="3" applyNumberFormat="1" applyFont="1" applyFill="1" applyBorder="1" applyAlignment="1">
      <alignment horizontal="right" vertical="center" wrapText="1"/>
    </xf>
    <xf numFmtId="10" fontId="12" fillId="3" borderId="5" xfId="3" applyNumberFormat="1" applyFont="1" applyFill="1" applyBorder="1" applyAlignment="1">
      <alignment horizontal="right" vertical="center" wrapText="1"/>
    </xf>
    <xf numFmtId="10" fontId="12" fillId="3" borderId="17" xfId="3" applyNumberFormat="1" applyFont="1" applyFill="1" applyBorder="1" applyAlignment="1">
      <alignment horizontal="right" vertical="center" wrapText="1"/>
    </xf>
    <xf numFmtId="10" fontId="12" fillId="2" borderId="8" xfId="3" applyNumberFormat="1" applyFont="1" applyFill="1" applyBorder="1" applyAlignment="1">
      <alignment horizontal="right" vertical="center" wrapText="1"/>
    </xf>
    <xf numFmtId="10" fontId="12" fillId="3" borderId="0" xfId="3" applyNumberFormat="1" applyFont="1" applyFill="1" applyBorder="1" applyAlignment="1">
      <alignment horizontal="right" vertical="center" wrapText="1"/>
    </xf>
    <xf numFmtId="10" fontId="12" fillId="3" borderId="10" xfId="3" applyNumberFormat="1" applyFont="1" applyFill="1" applyBorder="1" applyAlignment="1">
      <alignment horizontal="right" vertical="center" wrapText="1"/>
    </xf>
    <xf numFmtId="10" fontId="13" fillId="2" borderId="8" xfId="3" applyNumberFormat="1" applyFont="1" applyFill="1" applyBorder="1" applyAlignment="1">
      <alignment horizontal="right" vertical="center" wrapText="1"/>
    </xf>
    <xf numFmtId="10" fontId="13" fillId="3" borderId="0" xfId="3" applyNumberFormat="1" applyFont="1" applyFill="1" applyBorder="1" applyAlignment="1">
      <alignment horizontal="right" vertical="center" wrapText="1"/>
    </xf>
    <xf numFmtId="10" fontId="13" fillId="3" borderId="10" xfId="3" applyNumberFormat="1" applyFont="1" applyFill="1" applyBorder="1" applyAlignment="1">
      <alignment horizontal="right" vertical="center" wrapText="1"/>
    </xf>
    <xf numFmtId="166" fontId="13" fillId="2" borderId="13" xfId="3" applyNumberFormat="1" applyFont="1" applyFill="1" applyBorder="1" applyAlignment="1">
      <alignment horizontal="right" vertical="center" wrapText="1"/>
    </xf>
    <xf numFmtId="166" fontId="13" fillId="3" borderId="3" xfId="3" applyNumberFormat="1" applyFont="1" applyFill="1" applyBorder="1" applyAlignment="1">
      <alignment horizontal="right" vertical="center" wrapText="1"/>
    </xf>
    <xf numFmtId="167" fontId="13" fillId="3" borderId="9" xfId="3" applyNumberFormat="1" applyFont="1" applyFill="1" applyBorder="1" applyAlignment="1">
      <alignment vertical="center"/>
    </xf>
    <xf numFmtId="166" fontId="13" fillId="2" borderId="8" xfId="3" applyNumberFormat="1" applyFont="1" applyFill="1" applyBorder="1" applyAlignment="1">
      <alignment horizontal="right" vertical="center" wrapText="1"/>
    </xf>
    <xf numFmtId="166" fontId="13" fillId="3" borderId="0" xfId="3" applyNumberFormat="1" applyFont="1" applyFill="1" applyBorder="1" applyAlignment="1">
      <alignment horizontal="right" vertical="center" wrapText="1"/>
    </xf>
    <xf numFmtId="167" fontId="13" fillId="3" borderId="10" xfId="3" applyNumberFormat="1" applyFont="1" applyFill="1" applyBorder="1" applyAlignment="1">
      <alignment vertical="center"/>
    </xf>
    <xf numFmtId="166" fontId="13" fillId="2" borderId="11" xfId="3" applyNumberFormat="1" applyFont="1" applyFill="1" applyBorder="1" applyAlignment="1">
      <alignment horizontal="right" vertical="center" wrapText="1"/>
    </xf>
    <xf numFmtId="166" fontId="13" fillId="3" borderId="4" xfId="3" applyNumberFormat="1" applyFont="1" applyFill="1" applyBorder="1" applyAlignment="1">
      <alignment horizontal="right" vertical="center" wrapText="1"/>
    </xf>
    <xf numFmtId="0" fontId="37" fillId="0" borderId="0" xfId="0" applyFont="1" applyAlignment="1">
      <alignment horizontal="justify"/>
    </xf>
    <xf numFmtId="0" fontId="15" fillId="0" borderId="0" xfId="0" applyFont="1" applyAlignment="1">
      <alignment horizontal="justify"/>
    </xf>
    <xf numFmtId="3" fontId="10" fillId="9" borderId="6" xfId="0" applyNumberFormat="1" applyFont="1" applyFill="1" applyBorder="1" applyAlignment="1">
      <alignment vertical="center" wrapText="1"/>
    </xf>
    <xf numFmtId="3" fontId="10" fillId="9" borderId="13" xfId="0" applyNumberFormat="1" applyFont="1" applyFill="1" applyBorder="1" applyAlignment="1">
      <alignment vertical="center" wrapText="1"/>
    </xf>
    <xf numFmtId="3" fontId="10" fillId="2" borderId="11" xfId="0" applyNumberFormat="1" applyFont="1" applyFill="1" applyBorder="1" applyAlignment="1">
      <alignment vertical="center" wrapText="1"/>
    </xf>
    <xf numFmtId="3" fontId="9" fillId="2" borderId="13" xfId="0" applyNumberFormat="1" applyFont="1" applyFill="1" applyBorder="1" applyAlignment="1">
      <alignment vertical="center" wrapText="1"/>
    </xf>
    <xf numFmtId="3" fontId="9" fillId="2" borderId="8" xfId="0" applyNumberFormat="1" applyFont="1" applyFill="1" applyBorder="1" applyAlignment="1">
      <alignment vertical="center" wrapText="1"/>
    </xf>
    <xf numFmtId="3" fontId="6" fillId="2" borderId="11" xfId="0" applyNumberFormat="1" applyFont="1" applyFill="1" applyBorder="1" applyAlignment="1">
      <alignment vertical="center" wrapText="1"/>
    </xf>
    <xf numFmtId="3" fontId="10" fillId="9" borderId="8" xfId="0" applyNumberFormat="1" applyFont="1" applyFill="1" applyBorder="1" applyAlignment="1">
      <alignment vertical="center" wrapText="1"/>
    </xf>
    <xf numFmtId="3" fontId="6" fillId="2" borderId="6" xfId="0" applyNumberFormat="1" applyFont="1" applyFill="1" applyBorder="1" applyAlignment="1">
      <alignment vertical="center" wrapText="1"/>
    </xf>
    <xf numFmtId="3" fontId="10" fillId="9" borderId="11" xfId="0" applyNumberFormat="1" applyFont="1" applyFill="1" applyBorder="1" applyAlignment="1">
      <alignment vertical="center" wrapText="1"/>
    </xf>
    <xf numFmtId="4" fontId="10" fillId="7" borderId="6" xfId="0" applyNumberFormat="1" applyFont="1" applyFill="1" applyBorder="1" applyAlignment="1">
      <alignment vertical="center" wrapText="1"/>
    </xf>
    <xf numFmtId="41" fontId="6" fillId="3" borderId="4" xfId="0" applyNumberFormat="1" applyFont="1" applyFill="1" applyBorder="1" applyAlignment="1">
      <alignment horizontal="right" vertical="center" wrapText="1"/>
    </xf>
    <xf numFmtId="41" fontId="6" fillId="2" borderId="11" xfId="0" applyNumberFormat="1" applyFont="1" applyFill="1" applyBorder="1" applyAlignment="1">
      <alignment horizontal="right" vertical="center" wrapText="1"/>
    </xf>
    <xf numFmtId="41" fontId="6" fillId="3" borderId="12" xfId="0" applyNumberFormat="1" applyFont="1" applyFill="1" applyBorder="1" applyAlignment="1">
      <alignment horizontal="right" vertical="center" wrapText="1"/>
    </xf>
    <xf numFmtId="164" fontId="8" fillId="2" borderId="0" xfId="0" applyNumberFormat="1" applyFont="1" applyFill="1" applyBorder="1" applyAlignment="1">
      <alignment horizontal="right" vertical="center"/>
    </xf>
    <xf numFmtId="164" fontId="8" fillId="3" borderId="0" xfId="0" applyNumberFormat="1" applyFont="1" applyFill="1" applyBorder="1" applyAlignment="1">
      <alignment horizontal="right" vertical="center"/>
    </xf>
    <xf numFmtId="164" fontId="8" fillId="3" borderId="4" xfId="0" applyNumberFormat="1" applyFont="1" applyFill="1" applyBorder="1" applyAlignment="1">
      <alignment horizontal="right" vertical="center"/>
    </xf>
    <xf numFmtId="167" fontId="10" fillId="11" borderId="9" xfId="3" applyNumberFormat="1" applyFont="1" applyFill="1" applyBorder="1" applyAlignment="1">
      <alignment vertical="center" wrapText="1"/>
    </xf>
    <xf numFmtId="167" fontId="10" fillId="8" borderId="9" xfId="3" applyNumberFormat="1" applyFont="1" applyFill="1" applyBorder="1" applyAlignment="1">
      <alignment vertical="center" wrapText="1"/>
    </xf>
    <xf numFmtId="167" fontId="10" fillId="8" borderId="10" xfId="3" applyNumberFormat="1" applyFont="1" applyFill="1" applyBorder="1" applyAlignment="1">
      <alignment vertical="center" wrapText="1"/>
    </xf>
    <xf numFmtId="167" fontId="10" fillId="8" borderId="12" xfId="3" applyNumberFormat="1" applyFont="1" applyFill="1" applyBorder="1" applyAlignment="1">
      <alignment vertical="center" wrapText="1"/>
    </xf>
    <xf numFmtId="167" fontId="6" fillId="3" borderId="10" xfId="3" applyNumberFormat="1" applyFont="1" applyFill="1" applyBorder="1" applyAlignment="1">
      <alignment vertical="center" wrapText="1"/>
    </xf>
    <xf numFmtId="167" fontId="10" fillId="6" borderId="7" xfId="3" applyNumberFormat="1" applyFont="1" applyFill="1" applyBorder="1" applyAlignment="1">
      <alignment vertical="center" wrapText="1"/>
    </xf>
    <xf numFmtId="9" fontId="9" fillId="3" borderId="9" xfId="3" applyFont="1" applyFill="1" applyBorder="1" applyAlignment="1">
      <alignment vertical="center"/>
    </xf>
    <xf numFmtId="165" fontId="9" fillId="11" borderId="12" xfId="3" applyNumberFormat="1" applyFont="1" applyFill="1" applyBorder="1" applyAlignment="1">
      <alignment horizontal="right" vertical="center"/>
    </xf>
    <xf numFmtId="0" fontId="10" fillId="4" borderId="12" xfId="0" applyFont="1" applyFill="1" applyBorder="1" applyAlignment="1">
      <alignment horizontal="right" vertical="center" wrapText="1"/>
    </xf>
    <xf numFmtId="164" fontId="6" fillId="2" borderId="0" xfId="0" applyNumberFormat="1" applyFont="1" applyFill="1" applyBorder="1" applyAlignment="1">
      <alignment horizontal="right" vertical="center"/>
    </xf>
    <xf numFmtId="0" fontId="13" fillId="3" borderId="11" xfId="0" applyFont="1" applyFill="1" applyBorder="1" applyAlignment="1">
      <alignment vertical="center"/>
    </xf>
    <xf numFmtId="167" fontId="12" fillId="2" borderId="6" xfId="3" applyNumberFormat="1" applyFont="1" applyFill="1" applyBorder="1" applyAlignment="1">
      <alignment horizontal="right" vertical="center" wrapText="1"/>
    </xf>
    <xf numFmtId="167" fontId="12" fillId="3" borderId="2" xfId="3" applyNumberFormat="1" applyFont="1" applyFill="1" applyBorder="1" applyAlignment="1">
      <alignment horizontal="right" vertical="center" wrapText="1"/>
    </xf>
    <xf numFmtId="167" fontId="0" fillId="0" borderId="0" xfId="0" applyNumberFormat="1"/>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5" fillId="0" borderId="0" xfId="0" applyFont="1" applyFill="1" applyAlignment="1">
      <alignment horizontal="left" wrapText="1"/>
    </xf>
    <xf numFmtId="0" fontId="15" fillId="0" borderId="0" xfId="0" applyFont="1" applyAlignment="1">
      <alignment horizontal="left"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6" fillId="0" borderId="0" xfId="0" applyFont="1" applyAlignment="1">
      <alignment horizontal="left" wrapText="1"/>
    </xf>
    <xf numFmtId="0" fontId="15" fillId="0" borderId="0" xfId="0" applyFont="1" applyAlignment="1">
      <alignment horizontal="left"/>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2" fillId="3" borderId="15" xfId="0" applyFont="1" applyFill="1" applyBorder="1" applyAlignment="1">
      <alignment horizontal="left" vertical="center" wrapText="1"/>
    </xf>
    <xf numFmtId="0" fontId="12" fillId="3" borderId="16" xfId="0" applyFont="1" applyFill="1" applyBorder="1" applyAlignment="1">
      <alignment horizontal="left" vertical="center" wrapText="1"/>
    </xf>
  </cellXfs>
  <cellStyles count="4">
    <cellStyle name="Dziesiętny" xfId="1" builtinId="3"/>
    <cellStyle name="Normalny" xfId="0" builtinId="0"/>
    <cellStyle name="Procentowy" xfId="2" builtinId="5"/>
    <cellStyle name="Procentowy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1:O36"/>
  <sheetViews>
    <sheetView showGridLines="0" tabSelected="1" zoomScaleNormal="100" workbookViewId="0">
      <pane ySplit="3" topLeftCell="A4" activePane="bottomLeft" state="frozen"/>
      <selection pane="bottomLeft" activeCell="B8" sqref="B8"/>
    </sheetView>
  </sheetViews>
  <sheetFormatPr defaultRowHeight="14.25"/>
  <cols>
    <col min="1" max="1" width="1.625" customWidth="1"/>
    <col min="2" max="2" width="53.75" customWidth="1"/>
    <col min="3" max="3" width="17.375" bestFit="1" customWidth="1"/>
    <col min="4" max="5" width="15.625" customWidth="1"/>
    <col min="6" max="6" width="16.75" customWidth="1"/>
    <col min="7" max="8" width="15.625" customWidth="1"/>
    <col min="11" max="11" width="84.125" customWidth="1"/>
  </cols>
  <sheetData>
    <row r="1" spans="2:15" ht="50.25" customHeight="1" thickBot="1">
      <c r="B1" s="71" t="s">
        <v>201</v>
      </c>
      <c r="C1" s="70"/>
      <c r="D1" s="70"/>
      <c r="E1" s="70"/>
      <c r="F1" s="70"/>
      <c r="G1" s="70"/>
      <c r="H1" s="70"/>
    </row>
    <row r="2" spans="2:15" ht="20.25" customHeight="1" thickBot="1">
      <c r="B2" s="101" t="s">
        <v>23</v>
      </c>
      <c r="C2" s="313" t="s">
        <v>24</v>
      </c>
      <c r="D2" s="314"/>
      <c r="E2" s="315"/>
      <c r="F2" s="314" t="s">
        <v>154</v>
      </c>
      <c r="G2" s="314"/>
      <c r="H2" s="315"/>
      <c r="K2" s="201"/>
    </row>
    <row r="3" spans="2:15" ht="20.25" customHeight="1" thickBot="1">
      <c r="B3" s="7" t="s">
        <v>22</v>
      </c>
      <c r="C3" s="82" t="s">
        <v>159</v>
      </c>
      <c r="D3" s="80" t="s">
        <v>51</v>
      </c>
      <c r="E3" s="307" t="s">
        <v>25</v>
      </c>
      <c r="F3" s="82" t="s">
        <v>159</v>
      </c>
      <c r="G3" s="80" t="s">
        <v>51</v>
      </c>
      <c r="H3" s="81" t="s">
        <v>25</v>
      </c>
      <c r="K3" s="201"/>
    </row>
    <row r="4" spans="2:15" ht="30" customHeight="1" thickBot="1">
      <c r="B4" s="92" t="s">
        <v>17</v>
      </c>
      <c r="C4" s="291">
        <f>SUM(C5:C9)</f>
        <v>750616</v>
      </c>
      <c r="D4" s="159">
        <f>SUM(D5:D9)</f>
        <v>719229</v>
      </c>
      <c r="E4" s="302">
        <f>(C4-D4)/D4</f>
        <v>4.3639786493592445E-2</v>
      </c>
      <c r="F4" s="283">
        <f>SUM(F5:F9)</f>
        <v>2778215</v>
      </c>
      <c r="G4" s="93">
        <f>SUM(G5:G9)</f>
        <v>2365925</v>
      </c>
      <c r="H4" s="223">
        <f>(F4-G4)/G4</f>
        <v>0.17426165241924405</v>
      </c>
      <c r="K4" s="201"/>
    </row>
    <row r="5" spans="2:15" ht="20.25" customHeight="1">
      <c r="B5" s="74" t="s">
        <v>202</v>
      </c>
      <c r="C5" s="115">
        <v>447350</v>
      </c>
      <c r="D5" s="95">
        <v>415523</v>
      </c>
      <c r="E5" s="229">
        <f t="shared" ref="E5:E31" si="0">(C5-D5)/D5</f>
        <v>7.6595038060468371E-2</v>
      </c>
      <c r="F5" s="115">
        <v>1734798</v>
      </c>
      <c r="G5" s="95">
        <v>1594872</v>
      </c>
      <c r="H5" s="224">
        <f t="shared" ref="H5:H31" si="1">(F5-G5)/G5</f>
        <v>8.7734940484252025E-2</v>
      </c>
      <c r="K5" s="201"/>
    </row>
    <row r="6" spans="2:15" ht="20.25" customHeight="1">
      <c r="B6" s="74" t="s">
        <v>13</v>
      </c>
      <c r="C6" s="115">
        <v>249800</v>
      </c>
      <c r="D6" s="95">
        <v>256425</v>
      </c>
      <c r="E6" s="229">
        <f t="shared" si="0"/>
        <v>-2.5836014429170322E-2</v>
      </c>
      <c r="F6" s="115">
        <v>852580</v>
      </c>
      <c r="G6" s="95">
        <v>634204</v>
      </c>
      <c r="H6" s="225">
        <f t="shared" si="1"/>
        <v>0.34433084622613541</v>
      </c>
      <c r="K6" s="201"/>
    </row>
    <row r="7" spans="2:15" ht="20.25" customHeight="1">
      <c r="B7" s="74" t="s">
        <v>14</v>
      </c>
      <c r="C7" s="115">
        <v>22980</v>
      </c>
      <c r="D7" s="95">
        <v>22885</v>
      </c>
      <c r="E7" s="229">
        <f t="shared" si="0"/>
        <v>4.151190736290146E-3</v>
      </c>
      <c r="F7" s="115">
        <v>93660</v>
      </c>
      <c r="G7" s="95">
        <v>61089</v>
      </c>
      <c r="H7" s="225">
        <f t="shared" si="1"/>
        <v>0.53317291165348912</v>
      </c>
      <c r="K7" s="201"/>
    </row>
    <row r="8" spans="2:15" ht="20.25" customHeight="1">
      <c r="B8" s="74" t="s">
        <v>15</v>
      </c>
      <c r="C8" s="115">
        <v>7263</v>
      </c>
      <c r="D8" s="95">
        <v>4668</v>
      </c>
      <c r="E8" s="229">
        <f t="shared" si="0"/>
        <v>0.5559125964010283</v>
      </c>
      <c r="F8" s="115">
        <v>18770</v>
      </c>
      <c r="G8" s="95">
        <v>16546</v>
      </c>
      <c r="H8" s="225">
        <f t="shared" si="1"/>
        <v>0.13441315121479511</v>
      </c>
      <c r="K8" s="201"/>
    </row>
    <row r="9" spans="2:15" ht="20.25" customHeight="1" thickBot="1">
      <c r="B9" s="74" t="s">
        <v>16</v>
      </c>
      <c r="C9" s="115">
        <v>23223</v>
      </c>
      <c r="D9" s="95">
        <v>19728</v>
      </c>
      <c r="E9" s="229">
        <f t="shared" si="0"/>
        <v>0.17715936739659369</v>
      </c>
      <c r="F9" s="115">
        <v>78407</v>
      </c>
      <c r="G9" s="95">
        <v>59214</v>
      </c>
      <c r="H9" s="226">
        <f t="shared" si="1"/>
        <v>0.32412942885128515</v>
      </c>
      <c r="K9" s="201"/>
    </row>
    <row r="10" spans="2:15" ht="30" customHeight="1" thickBot="1">
      <c r="B10" s="158" t="s">
        <v>26</v>
      </c>
      <c r="C10" s="284">
        <f>SUM(C11:C21)</f>
        <v>-562519</v>
      </c>
      <c r="D10" s="168">
        <f>SUM(D11:D21)</f>
        <v>-571815</v>
      </c>
      <c r="E10" s="299">
        <f t="shared" si="0"/>
        <v>-1.6257006199557548E-2</v>
      </c>
      <c r="F10" s="284">
        <f>SUM(F11:F21)</f>
        <v>-1971663</v>
      </c>
      <c r="G10" s="168">
        <f>SUM(G11:G21)</f>
        <v>-1799621</v>
      </c>
      <c r="H10" s="227">
        <f t="shared" si="1"/>
        <v>9.5599017793190896E-2</v>
      </c>
      <c r="K10" s="201"/>
    </row>
    <row r="11" spans="2:15" ht="20.25" customHeight="1">
      <c r="B11" s="170" t="s">
        <v>29</v>
      </c>
      <c r="C11" s="167">
        <v>-85730</v>
      </c>
      <c r="D11" s="156">
        <v>-109366</v>
      </c>
      <c r="E11" s="228">
        <f t="shared" si="0"/>
        <v>-0.21611835488177314</v>
      </c>
      <c r="F11" s="167">
        <v>-360311</v>
      </c>
      <c r="G11" s="156">
        <v>-414742</v>
      </c>
      <c r="H11" s="224">
        <f t="shared" si="1"/>
        <v>-0.13124062670286588</v>
      </c>
      <c r="L11" s="153"/>
      <c r="M11" s="153"/>
      <c r="N11" s="153"/>
      <c r="O11" s="153"/>
    </row>
    <row r="12" spans="2:15" ht="30" customHeight="1">
      <c r="B12" s="74" t="s">
        <v>31</v>
      </c>
      <c r="C12" s="115">
        <v>-95730</v>
      </c>
      <c r="D12" s="95">
        <v>-91706</v>
      </c>
      <c r="E12" s="229">
        <f t="shared" si="0"/>
        <v>4.3879353586461084E-2</v>
      </c>
      <c r="F12" s="115">
        <v>-312723</v>
      </c>
      <c r="G12" s="95">
        <v>-312018</v>
      </c>
      <c r="H12" s="225">
        <f t="shared" si="1"/>
        <v>2.2594850297098243E-3</v>
      </c>
      <c r="K12" s="201"/>
      <c r="L12" s="153"/>
      <c r="M12" s="153"/>
      <c r="N12" s="153"/>
      <c r="O12" s="153"/>
    </row>
    <row r="13" spans="2:15" ht="30">
      <c r="B13" s="74" t="s">
        <v>30</v>
      </c>
      <c r="C13" s="115">
        <v>-101953</v>
      </c>
      <c r="D13" s="95">
        <v>-113201</v>
      </c>
      <c r="E13" s="229">
        <f t="shared" si="0"/>
        <v>-9.9363079831450249E-2</v>
      </c>
      <c r="F13" s="115">
        <v>-351489</v>
      </c>
      <c r="G13" s="95">
        <v>-270567</v>
      </c>
      <c r="H13" s="225">
        <f t="shared" si="1"/>
        <v>0.2990830367339698</v>
      </c>
      <c r="K13" s="201"/>
      <c r="L13" s="153"/>
      <c r="M13" s="153"/>
      <c r="N13" s="153"/>
      <c r="O13" s="153"/>
    </row>
    <row r="14" spans="2:15" ht="20.25" customHeight="1">
      <c r="B14" s="74" t="s">
        <v>93</v>
      </c>
      <c r="C14" s="115">
        <v>-71711</v>
      </c>
      <c r="D14" s="95">
        <v>-53531</v>
      </c>
      <c r="E14" s="229">
        <f t="shared" si="0"/>
        <v>0.33961629709887731</v>
      </c>
      <c r="F14" s="115">
        <v>-243066</v>
      </c>
      <c r="G14" s="95">
        <v>-174880</v>
      </c>
      <c r="H14" s="225">
        <f t="shared" si="1"/>
        <v>0.38990164684354989</v>
      </c>
      <c r="K14" s="201"/>
      <c r="L14" s="153"/>
      <c r="M14" s="153"/>
      <c r="N14" s="153"/>
      <c r="O14" s="153"/>
    </row>
    <row r="15" spans="2:15" ht="20.25" customHeight="1">
      <c r="B15" s="74" t="s">
        <v>32</v>
      </c>
      <c r="C15" s="115">
        <v>-58595</v>
      </c>
      <c r="D15" s="95">
        <v>-51293</v>
      </c>
      <c r="E15" s="229">
        <f t="shared" si="0"/>
        <v>0.1423586064375256</v>
      </c>
      <c r="F15" s="115">
        <v>-178373</v>
      </c>
      <c r="G15" s="95">
        <v>-148811</v>
      </c>
      <c r="H15" s="225">
        <f t="shared" si="1"/>
        <v>0.1986546693456801</v>
      </c>
      <c r="K15" s="201"/>
      <c r="L15" s="153"/>
      <c r="M15" s="153"/>
      <c r="N15" s="153"/>
      <c r="O15" s="153"/>
    </row>
    <row r="16" spans="2:15" ht="20.25" customHeight="1">
      <c r="B16" s="74" t="s">
        <v>33</v>
      </c>
      <c r="C16" s="115">
        <v>-40407</v>
      </c>
      <c r="D16" s="95">
        <v>-34433</v>
      </c>
      <c r="E16" s="229">
        <f t="shared" si="0"/>
        <v>0.17349635524061222</v>
      </c>
      <c r="F16" s="115">
        <v>-149731</v>
      </c>
      <c r="G16" s="95">
        <v>-114736</v>
      </c>
      <c r="H16" s="225">
        <f t="shared" si="1"/>
        <v>0.30500453214335516</v>
      </c>
      <c r="K16" s="201"/>
      <c r="L16" s="153"/>
      <c r="M16" s="153"/>
      <c r="N16" s="153"/>
      <c r="O16" s="153"/>
    </row>
    <row r="17" spans="2:15" ht="20.25" customHeight="1">
      <c r="B17" s="74" t="s">
        <v>34</v>
      </c>
      <c r="C17" s="115">
        <v>-31350</v>
      </c>
      <c r="D17" s="95">
        <v>-36700</v>
      </c>
      <c r="E17" s="229">
        <f t="shared" si="0"/>
        <v>-0.14577656675749318</v>
      </c>
      <c r="F17" s="115">
        <v>-112107</v>
      </c>
      <c r="G17" s="95">
        <v>-93226</v>
      </c>
      <c r="H17" s="225">
        <f t="shared" si="1"/>
        <v>0.20252933730933431</v>
      </c>
      <c r="L17" s="153"/>
      <c r="M17" s="153"/>
      <c r="N17" s="153"/>
      <c r="O17" s="153"/>
    </row>
    <row r="18" spans="2:15" ht="15">
      <c r="B18" s="74" t="s">
        <v>36</v>
      </c>
      <c r="C18" s="115">
        <v>-16103</v>
      </c>
      <c r="D18" s="95">
        <v>-8838</v>
      </c>
      <c r="E18" s="229">
        <f t="shared" si="0"/>
        <v>0.8220185562344422</v>
      </c>
      <c r="F18" s="115">
        <v>-36152</v>
      </c>
      <c r="G18" s="95">
        <v>-33548</v>
      </c>
      <c r="H18" s="225">
        <f t="shared" si="1"/>
        <v>7.7620126386073685E-2</v>
      </c>
      <c r="K18" s="201"/>
      <c r="L18" s="153"/>
      <c r="M18" s="153"/>
      <c r="N18" s="153"/>
      <c r="O18" s="153"/>
    </row>
    <row r="19" spans="2:15" ht="30" customHeight="1">
      <c r="B19" s="74" t="s">
        <v>35</v>
      </c>
      <c r="C19" s="115">
        <v>-11272</v>
      </c>
      <c r="D19" s="95">
        <v>-8473</v>
      </c>
      <c r="E19" s="229">
        <f>(C19-D19)/D19</f>
        <v>0.3303434438805618</v>
      </c>
      <c r="F19" s="115">
        <v>-44110</v>
      </c>
      <c r="G19" s="95">
        <v>-25374</v>
      </c>
      <c r="H19" s="225">
        <f>(F19-G19)/G19</f>
        <v>0.73839363127610935</v>
      </c>
      <c r="K19" s="201"/>
      <c r="L19" s="153"/>
      <c r="M19" s="153"/>
      <c r="N19" s="153"/>
      <c r="O19" s="153"/>
    </row>
    <row r="20" spans="2:15" ht="30" customHeight="1">
      <c r="B20" s="74" t="s">
        <v>37</v>
      </c>
      <c r="C20" s="115">
        <v>-7789</v>
      </c>
      <c r="D20" s="95">
        <v>-22011</v>
      </c>
      <c r="E20" s="229">
        <f t="shared" si="0"/>
        <v>-0.6461314797146881</v>
      </c>
      <c r="F20" s="115">
        <v>-27457</v>
      </c>
      <c r="G20" s="95">
        <v>-74254</v>
      </c>
      <c r="H20" s="225">
        <f t="shared" si="1"/>
        <v>-0.63022867454951925</v>
      </c>
      <c r="K20" s="201"/>
      <c r="L20" s="153"/>
      <c r="M20" s="153"/>
      <c r="N20" s="153"/>
      <c r="O20" s="153"/>
    </row>
    <row r="21" spans="2:15" ht="15.75" thickBot="1">
      <c r="B21" s="161" t="s">
        <v>38</v>
      </c>
      <c r="C21" s="118">
        <v>-41879</v>
      </c>
      <c r="D21" s="129">
        <v>-42263</v>
      </c>
      <c r="E21" s="230">
        <f t="shared" si="0"/>
        <v>-9.0859617159217282E-3</v>
      </c>
      <c r="F21" s="118">
        <v>-156144</v>
      </c>
      <c r="G21" s="129">
        <v>-137465</v>
      </c>
      <c r="H21" s="226">
        <f t="shared" si="1"/>
        <v>0.13588186083730405</v>
      </c>
      <c r="K21" s="201"/>
      <c r="L21" s="153"/>
      <c r="M21" s="153"/>
      <c r="N21" s="153"/>
      <c r="O21" s="153"/>
    </row>
    <row r="22" spans="2:15" ht="30" customHeight="1" thickBot="1">
      <c r="B22" s="73" t="s">
        <v>18</v>
      </c>
      <c r="C22" s="285">
        <v>-12648</v>
      </c>
      <c r="D22" s="169">
        <v>-3833</v>
      </c>
      <c r="E22" s="231">
        <f t="shared" si="0"/>
        <v>2.2997651969736497</v>
      </c>
      <c r="F22" s="285">
        <v>-17373</v>
      </c>
      <c r="G22" s="169">
        <v>-6004</v>
      </c>
      <c r="H22" s="231">
        <f t="shared" si="1"/>
        <v>1.8935709526982012</v>
      </c>
    </row>
    <row r="23" spans="2:15" ht="30" customHeight="1" thickBot="1">
      <c r="B23" s="158" t="s">
        <v>19</v>
      </c>
      <c r="C23" s="284">
        <f>C4+C10+C22</f>
        <v>175449</v>
      </c>
      <c r="D23" s="157">
        <f>D4+D10+D22</f>
        <v>143581</v>
      </c>
      <c r="E23" s="300">
        <f>(C23-D23)/D23</f>
        <v>0.22195137239606913</v>
      </c>
      <c r="F23" s="284">
        <f>F4+F10+F22</f>
        <v>789179</v>
      </c>
      <c r="G23" s="157">
        <f>G4+G10+G22</f>
        <v>560300</v>
      </c>
      <c r="H23" s="223">
        <f>(F23-G23)/G23</f>
        <v>0.40849366410851329</v>
      </c>
    </row>
    <row r="24" spans="2:15" ht="30" customHeight="1">
      <c r="B24" s="101" t="s">
        <v>184</v>
      </c>
      <c r="C24" s="286">
        <v>5033</v>
      </c>
      <c r="D24" s="160">
        <v>-5696</v>
      </c>
      <c r="E24" s="232">
        <f t="shared" si="0"/>
        <v>-1.8836025280898876</v>
      </c>
      <c r="F24" s="286">
        <v>14353</v>
      </c>
      <c r="G24" s="160">
        <v>-15006</v>
      </c>
      <c r="H24" s="233">
        <f t="shared" si="1"/>
        <v>-1.9564840730374518</v>
      </c>
    </row>
    <row r="25" spans="2:15" ht="30" customHeight="1">
      <c r="B25" s="25" t="s">
        <v>20</v>
      </c>
      <c r="C25" s="287">
        <v>-43130</v>
      </c>
      <c r="D25" s="96">
        <v>-61553</v>
      </c>
      <c r="E25" s="234">
        <f t="shared" si="0"/>
        <v>-0.29930303965688104</v>
      </c>
      <c r="F25" s="287">
        <v>-110782</v>
      </c>
      <c r="G25" s="96">
        <v>-355392</v>
      </c>
      <c r="H25" s="233">
        <f t="shared" si="1"/>
        <v>-0.68828223482802087</v>
      </c>
    </row>
    <row r="26" spans="2:15" ht="30" customHeight="1" thickBot="1">
      <c r="B26" s="161" t="s">
        <v>186</v>
      </c>
      <c r="C26" s="288">
        <v>853</v>
      </c>
      <c r="D26" s="162">
        <v>677</v>
      </c>
      <c r="E26" s="235">
        <f t="shared" si="0"/>
        <v>0.25997045790251105</v>
      </c>
      <c r="F26" s="288">
        <v>2897</v>
      </c>
      <c r="G26" s="129">
        <v>2164</v>
      </c>
      <c r="H26" s="225">
        <f t="shared" si="1"/>
        <v>0.33872458410351203</v>
      </c>
    </row>
    <row r="27" spans="2:15" ht="30" customHeight="1" thickBot="1">
      <c r="B27" s="163" t="s">
        <v>203</v>
      </c>
      <c r="C27" s="289">
        <f>SUM(C23:C26)</f>
        <v>138205</v>
      </c>
      <c r="D27" s="164">
        <f>SUM(D23:D26)</f>
        <v>77009</v>
      </c>
      <c r="E27" s="301">
        <f t="shared" si="0"/>
        <v>0.79466036437299536</v>
      </c>
      <c r="F27" s="289">
        <f>SUM(F23:F26)</f>
        <v>695647</v>
      </c>
      <c r="G27" s="164">
        <f>SUM(G23:G26)</f>
        <v>192066</v>
      </c>
      <c r="H27" s="223">
        <f t="shared" si="1"/>
        <v>2.6219164245623898</v>
      </c>
    </row>
    <row r="28" spans="2:15" ht="30" customHeight="1" thickBot="1">
      <c r="B28" s="165" t="s">
        <v>21</v>
      </c>
      <c r="C28" s="290">
        <v>-16581</v>
      </c>
      <c r="D28" s="166">
        <v>-712</v>
      </c>
      <c r="E28" s="236">
        <f t="shared" si="0"/>
        <v>22.287921348314608</v>
      </c>
      <c r="F28" s="290">
        <v>-97349</v>
      </c>
      <c r="G28" s="166">
        <v>-31876</v>
      </c>
      <c r="H28" s="225">
        <f t="shared" si="1"/>
        <v>2.0539904630442964</v>
      </c>
    </row>
    <row r="29" spans="2:15" ht="30" customHeight="1" thickBot="1">
      <c r="B29" s="92" t="s">
        <v>91</v>
      </c>
      <c r="C29" s="291">
        <f>SUM(C27:C28)</f>
        <v>121624</v>
      </c>
      <c r="D29" s="159">
        <f>SUM(D27:D28)</f>
        <v>76297</v>
      </c>
      <c r="E29" s="302">
        <f t="shared" si="0"/>
        <v>0.59408626813636189</v>
      </c>
      <c r="F29" s="291">
        <f>SUM(F27:F28)</f>
        <v>598298</v>
      </c>
      <c r="G29" s="159">
        <f>SUM(G27:G28)</f>
        <v>160190</v>
      </c>
      <c r="H29" s="223">
        <f t="shared" si="1"/>
        <v>2.7349272738622887</v>
      </c>
    </row>
    <row r="30" spans="2:15" ht="30" customHeight="1" thickBot="1">
      <c r="B30" s="72" t="s">
        <v>185</v>
      </c>
      <c r="C30" s="97">
        <v>121624</v>
      </c>
      <c r="D30" s="98">
        <v>76297</v>
      </c>
      <c r="E30" s="303">
        <f t="shared" si="0"/>
        <v>0.59408626813636189</v>
      </c>
      <c r="F30" s="97">
        <v>598298</v>
      </c>
      <c r="G30" s="98">
        <v>160190</v>
      </c>
      <c r="H30" s="225">
        <f t="shared" si="1"/>
        <v>2.7349272738622887</v>
      </c>
    </row>
    <row r="31" spans="2:15" ht="30" customHeight="1" thickBot="1">
      <c r="B31" s="73" t="s">
        <v>27</v>
      </c>
      <c r="C31" s="292">
        <v>0.35</v>
      </c>
      <c r="D31" s="99">
        <v>0.22</v>
      </c>
      <c r="E31" s="304">
        <f t="shared" si="0"/>
        <v>0.59090909090909083</v>
      </c>
      <c r="F31" s="292">
        <v>1.72</v>
      </c>
      <c r="G31" s="99">
        <v>0.49</v>
      </c>
      <c r="H31" s="237">
        <f t="shared" si="1"/>
        <v>2.510204081632653</v>
      </c>
    </row>
    <row r="32" spans="2:15" ht="30" customHeight="1" thickBot="1">
      <c r="B32" s="102"/>
      <c r="C32" s="104"/>
      <c r="D32" s="103"/>
      <c r="E32" s="305"/>
      <c r="F32" s="104"/>
      <c r="G32" s="103"/>
      <c r="H32" s="43"/>
    </row>
    <row r="33" spans="2:8" ht="30" customHeight="1">
      <c r="B33" s="105" t="s">
        <v>0</v>
      </c>
      <c r="C33" s="107">
        <f>C23-C14</f>
        <v>247160</v>
      </c>
      <c r="D33" s="106">
        <f>D23-D14</f>
        <v>197112</v>
      </c>
      <c r="E33" s="238">
        <f>(C33-D33)/D33</f>
        <v>0.25390640853930763</v>
      </c>
      <c r="F33" s="107">
        <f>F23-F14</f>
        <v>1032245</v>
      </c>
      <c r="G33" s="106">
        <f>G23-G14</f>
        <v>735180</v>
      </c>
      <c r="H33" s="238">
        <f>(F33-G33)/G33</f>
        <v>0.40407111183655703</v>
      </c>
    </row>
    <row r="34" spans="2:8" ht="30" customHeight="1" thickBot="1">
      <c r="B34" s="108" t="s">
        <v>28</v>
      </c>
      <c r="C34" s="240">
        <f>C33/C4</f>
        <v>0.32927622113037824</v>
      </c>
      <c r="D34" s="239">
        <f>D33/D4</f>
        <v>0.27406013939927337</v>
      </c>
      <c r="E34" s="306"/>
      <c r="F34" s="240">
        <f>F33/F4</f>
        <v>0.37154971807437509</v>
      </c>
      <c r="G34" s="239">
        <f>G33/G4</f>
        <v>0.31073681541046316</v>
      </c>
      <c r="H34" s="109"/>
    </row>
    <row r="35" spans="2:8" ht="15">
      <c r="B35" s="147"/>
      <c r="C35" s="147"/>
      <c r="D35" s="147"/>
      <c r="E35" s="146"/>
      <c r="F35" s="147"/>
      <c r="G35" s="147"/>
      <c r="H35" s="147"/>
    </row>
    <row r="36" spans="2:8">
      <c r="B36" s="70"/>
      <c r="C36" s="70"/>
      <c r="D36" s="70"/>
      <c r="E36" s="70"/>
      <c r="F36" s="70"/>
      <c r="G36" s="70"/>
      <c r="H36" s="70"/>
    </row>
  </sheetData>
  <mergeCells count="2">
    <mergeCell ref="C2:E2"/>
    <mergeCell ref="F2:H2"/>
  </mergeCells>
  <pageMargins left="0.7" right="0.7" top="0.75" bottom="0.75" header="0.3" footer="0.3"/>
  <pageSetup paperSize="9" scale="49" orientation="portrait" horizontalDpi="4294967294" verticalDpi="0" r:id="rId1"/>
</worksheet>
</file>

<file path=xl/worksheets/sheet2.xml><?xml version="1.0" encoding="utf-8"?>
<worksheet xmlns="http://schemas.openxmlformats.org/spreadsheetml/2006/main" xmlns:r="http://schemas.openxmlformats.org/officeDocument/2006/relationships">
  <dimension ref="B1:U24"/>
  <sheetViews>
    <sheetView showGridLines="0" zoomScale="85" zoomScaleNormal="85" workbookViewId="0">
      <pane xSplit="2" ySplit="4" topLeftCell="C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1.125" customWidth="1"/>
    <col min="3" max="3" width="15.25" bestFit="1" customWidth="1"/>
    <col min="4" max="4" width="1.125" customWidth="1"/>
    <col min="5" max="5" width="15.25" bestFit="1" customWidth="1"/>
    <col min="6" max="6" width="1.125" customWidth="1"/>
    <col min="7" max="7" width="9.625" customWidth="1"/>
    <col min="8" max="9" width="15.25" bestFit="1" customWidth="1"/>
    <col min="10" max="10" width="9.625" customWidth="1"/>
    <col min="11" max="12" width="15.25" bestFit="1" customWidth="1"/>
    <col min="13" max="13" width="9.625" customWidth="1"/>
    <col min="14" max="15" width="15.25" bestFit="1" customWidth="1"/>
    <col min="16" max="16" width="9.625" customWidth="1"/>
  </cols>
  <sheetData>
    <row r="1" spans="2:21" ht="50.25" customHeight="1" thickBot="1">
      <c r="B1" s="71" t="s">
        <v>201</v>
      </c>
      <c r="C1" s="70"/>
      <c r="D1" s="70"/>
      <c r="E1" s="70"/>
      <c r="F1" s="70"/>
      <c r="G1" s="70"/>
      <c r="H1" s="70"/>
      <c r="I1" s="70"/>
      <c r="J1" s="70"/>
      <c r="K1" s="70"/>
      <c r="L1" s="70"/>
      <c r="M1" s="70"/>
      <c r="N1" s="70"/>
      <c r="O1" s="70"/>
      <c r="P1" s="70"/>
    </row>
    <row r="2" spans="2:21" s="114" customFormat="1" ht="30" customHeight="1" thickBot="1">
      <c r="B2" s="119"/>
      <c r="C2" s="316" t="s">
        <v>45</v>
      </c>
      <c r="D2" s="317"/>
      <c r="E2" s="317"/>
      <c r="F2" s="317"/>
      <c r="G2" s="318"/>
      <c r="H2" s="316" t="s">
        <v>46</v>
      </c>
      <c r="I2" s="317"/>
      <c r="J2" s="318"/>
      <c r="K2" s="316" t="s">
        <v>47</v>
      </c>
      <c r="L2" s="317"/>
      <c r="M2" s="318"/>
      <c r="N2" s="316" t="s">
        <v>48</v>
      </c>
      <c r="O2" s="317"/>
      <c r="P2" s="318"/>
      <c r="Q2" s="60"/>
    </row>
    <row r="3" spans="2:21" s="114" customFormat="1" ht="20.25" customHeight="1" thickBot="1">
      <c r="B3" s="120"/>
      <c r="C3" s="313" t="s">
        <v>154</v>
      </c>
      <c r="D3" s="314"/>
      <c r="E3" s="314"/>
      <c r="F3" s="314"/>
      <c r="G3" s="315"/>
      <c r="H3" s="313" t="s">
        <v>154</v>
      </c>
      <c r="I3" s="314"/>
      <c r="J3" s="315"/>
      <c r="K3" s="313" t="s">
        <v>154</v>
      </c>
      <c r="L3" s="314"/>
      <c r="M3" s="315"/>
      <c r="N3" s="313" t="s">
        <v>154</v>
      </c>
      <c r="O3" s="314"/>
      <c r="P3" s="315"/>
      <c r="Q3" s="60"/>
      <c r="R3" s="151"/>
      <c r="S3" s="151"/>
      <c r="T3" s="151"/>
      <c r="U3" s="151"/>
    </row>
    <row r="4" spans="2:21" s="135" customFormat="1" ht="20.25" customHeight="1" thickBot="1">
      <c r="B4" s="7" t="s">
        <v>22</v>
      </c>
      <c r="C4" s="136" t="s">
        <v>159</v>
      </c>
      <c r="D4" s="179"/>
      <c r="E4" s="137" t="s">
        <v>51</v>
      </c>
      <c r="F4" s="137"/>
      <c r="G4" s="138" t="s">
        <v>49</v>
      </c>
      <c r="H4" s="136" t="s">
        <v>159</v>
      </c>
      <c r="I4" s="137" t="s">
        <v>51</v>
      </c>
      <c r="J4" s="138" t="s">
        <v>49</v>
      </c>
      <c r="K4" s="136" t="s">
        <v>159</v>
      </c>
      <c r="L4" s="137" t="s">
        <v>51</v>
      </c>
      <c r="M4" s="138" t="s">
        <v>49</v>
      </c>
      <c r="N4" s="148" t="s">
        <v>159</v>
      </c>
      <c r="O4" s="149" t="s">
        <v>51</v>
      </c>
      <c r="P4" s="150" t="s">
        <v>49</v>
      </c>
      <c r="Q4" s="134"/>
      <c r="R4" s="152"/>
      <c r="S4" s="152"/>
      <c r="T4" s="152"/>
      <c r="U4" s="152"/>
    </row>
    <row r="5" spans="2:21" s="114" customFormat="1" ht="20.25" customHeight="1">
      <c r="B5" s="121" t="s">
        <v>39</v>
      </c>
      <c r="C5" s="181">
        <v>1787309</v>
      </c>
      <c r="D5" s="83"/>
      <c r="E5" s="84">
        <v>1640252</v>
      </c>
      <c r="F5" s="84"/>
      <c r="G5" s="182">
        <f>C5-E5</f>
        <v>147057</v>
      </c>
      <c r="H5" s="181">
        <v>990906</v>
      </c>
      <c r="I5" s="84">
        <v>725673</v>
      </c>
      <c r="J5" s="84">
        <f>H5-I5</f>
        <v>265233</v>
      </c>
      <c r="K5" s="187">
        <v>0</v>
      </c>
      <c r="L5" s="183">
        <v>0</v>
      </c>
      <c r="M5" s="188">
        <f>K5-L5</f>
        <v>0</v>
      </c>
      <c r="N5" s="171">
        <f>C5+H5+K5</f>
        <v>2778215</v>
      </c>
      <c r="O5" s="156">
        <f>E5+I5+L5</f>
        <v>2365925</v>
      </c>
      <c r="P5" s="184">
        <f>N5-O5</f>
        <v>412290</v>
      </c>
      <c r="Q5" s="60"/>
      <c r="R5" s="153"/>
      <c r="S5" s="153"/>
      <c r="T5" s="153"/>
      <c r="U5" s="151"/>
    </row>
    <row r="6" spans="2:21" s="114" customFormat="1" ht="20.25" customHeight="1">
      <c r="B6" s="122" t="s">
        <v>40</v>
      </c>
      <c r="C6" s="46">
        <v>16390</v>
      </c>
      <c r="D6" s="61"/>
      <c r="E6" s="47">
        <v>2255</v>
      </c>
      <c r="F6" s="47"/>
      <c r="G6" s="125">
        <f t="shared" ref="G6:G11" si="0">C6-E6</f>
        <v>14135</v>
      </c>
      <c r="H6" s="46">
        <v>98957</v>
      </c>
      <c r="I6" s="47">
        <v>69217</v>
      </c>
      <c r="J6" s="47">
        <f t="shared" ref="J6:J11" si="1">H6-I6</f>
        <v>29740</v>
      </c>
      <c r="K6" s="46">
        <v>-115347</v>
      </c>
      <c r="L6" s="47">
        <v>-71472</v>
      </c>
      <c r="M6" s="128">
        <f t="shared" ref="M6:M10" si="2">K6-L6</f>
        <v>-43875</v>
      </c>
      <c r="N6" s="186">
        <f t="shared" ref="N6:N11" si="3">C6+H6+K6</f>
        <v>0</v>
      </c>
      <c r="O6" s="140">
        <f t="shared" ref="O6:O11" si="4">E6+I6+L6</f>
        <v>0</v>
      </c>
      <c r="P6" s="141">
        <f t="shared" ref="P6:P11" si="5">N6-O6</f>
        <v>0</v>
      </c>
      <c r="Q6" s="60"/>
      <c r="R6" s="154"/>
      <c r="S6" s="154"/>
      <c r="T6" s="154"/>
      <c r="U6" s="151"/>
    </row>
    <row r="7" spans="2:21" s="114" customFormat="1" ht="20.25" customHeight="1">
      <c r="B7" s="123" t="s">
        <v>41</v>
      </c>
      <c r="C7" s="116">
        <v>1803699</v>
      </c>
      <c r="D7" s="180"/>
      <c r="E7" s="126">
        <v>1642507</v>
      </c>
      <c r="F7" s="126"/>
      <c r="G7" s="131">
        <f t="shared" si="0"/>
        <v>161192</v>
      </c>
      <c r="H7" s="116">
        <v>1089863</v>
      </c>
      <c r="I7" s="126">
        <v>794890</v>
      </c>
      <c r="J7" s="126">
        <f t="shared" si="1"/>
        <v>294973</v>
      </c>
      <c r="K7" s="116">
        <v>-115347</v>
      </c>
      <c r="L7" s="126">
        <v>-71472</v>
      </c>
      <c r="M7" s="132">
        <f t="shared" si="2"/>
        <v>-43875</v>
      </c>
      <c r="N7" s="185">
        <f t="shared" si="3"/>
        <v>2778215</v>
      </c>
      <c r="O7" s="96">
        <f t="shared" si="4"/>
        <v>2365925</v>
      </c>
      <c r="P7" s="132">
        <f t="shared" si="5"/>
        <v>412290</v>
      </c>
      <c r="Q7" s="60"/>
      <c r="R7" s="155"/>
      <c r="S7" s="155"/>
      <c r="T7" s="155"/>
      <c r="U7" s="151"/>
    </row>
    <row r="8" spans="2:21" s="114" customFormat="1" ht="20.25" customHeight="1">
      <c r="B8" s="123" t="s">
        <v>0</v>
      </c>
      <c r="C8" s="116">
        <v>631995</v>
      </c>
      <c r="D8" s="180"/>
      <c r="E8" s="126">
        <v>481967</v>
      </c>
      <c r="F8" s="126"/>
      <c r="G8" s="131">
        <f t="shared" si="0"/>
        <v>150028</v>
      </c>
      <c r="H8" s="116">
        <v>400248</v>
      </c>
      <c r="I8" s="126">
        <v>253213</v>
      </c>
      <c r="J8" s="126">
        <f t="shared" si="1"/>
        <v>147035</v>
      </c>
      <c r="K8" s="116">
        <v>2</v>
      </c>
      <c r="L8" s="140">
        <v>0</v>
      </c>
      <c r="M8" s="132">
        <f t="shared" si="2"/>
        <v>2</v>
      </c>
      <c r="N8" s="185">
        <f t="shared" si="3"/>
        <v>1032245</v>
      </c>
      <c r="O8" s="96">
        <f t="shared" si="4"/>
        <v>735180</v>
      </c>
      <c r="P8" s="132">
        <f t="shared" si="5"/>
        <v>297065</v>
      </c>
      <c r="Q8" s="60"/>
      <c r="R8" s="155"/>
      <c r="S8" s="155"/>
      <c r="T8" s="155"/>
      <c r="U8" s="151"/>
    </row>
    <row r="9" spans="2:21" s="114" customFormat="1" ht="20.25" customHeight="1">
      <c r="B9" s="123" t="s">
        <v>42</v>
      </c>
      <c r="C9" s="116">
        <v>431392</v>
      </c>
      <c r="D9" s="180"/>
      <c r="E9" s="126">
        <v>342792</v>
      </c>
      <c r="F9" s="126"/>
      <c r="G9" s="131">
        <f t="shared" si="0"/>
        <v>88600</v>
      </c>
      <c r="H9" s="116">
        <v>361057</v>
      </c>
      <c r="I9" s="126">
        <v>221162</v>
      </c>
      <c r="J9" s="126">
        <f t="shared" si="1"/>
        <v>139895</v>
      </c>
      <c r="K9" s="116">
        <v>-3270</v>
      </c>
      <c r="L9" s="126">
        <v>-3654</v>
      </c>
      <c r="M9" s="132">
        <f t="shared" si="2"/>
        <v>384</v>
      </c>
      <c r="N9" s="185">
        <f t="shared" si="3"/>
        <v>789179</v>
      </c>
      <c r="O9" s="96">
        <f t="shared" si="4"/>
        <v>560300</v>
      </c>
      <c r="P9" s="132">
        <f t="shared" si="5"/>
        <v>228879</v>
      </c>
      <c r="Q9" s="60"/>
      <c r="R9" s="155"/>
      <c r="S9" s="155"/>
      <c r="T9" s="155"/>
      <c r="U9" s="151"/>
    </row>
    <row r="10" spans="2:21" s="114" customFormat="1" ht="48" customHeight="1">
      <c r="B10" s="122" t="s">
        <v>43</v>
      </c>
      <c r="C10" s="116">
        <v>235176</v>
      </c>
      <c r="D10" s="180" t="s">
        <v>12</v>
      </c>
      <c r="E10" s="47">
        <v>282795</v>
      </c>
      <c r="F10" s="47" t="s">
        <v>12</v>
      </c>
      <c r="G10" s="125">
        <f t="shared" si="0"/>
        <v>-47619</v>
      </c>
      <c r="H10" s="116">
        <v>25579</v>
      </c>
      <c r="I10" s="47">
        <v>14855</v>
      </c>
      <c r="J10" s="47">
        <f t="shared" si="1"/>
        <v>10724</v>
      </c>
      <c r="K10" s="139">
        <v>0</v>
      </c>
      <c r="L10" s="140">
        <v>0</v>
      </c>
      <c r="M10" s="141">
        <f t="shared" si="2"/>
        <v>0</v>
      </c>
      <c r="N10" s="94">
        <f t="shared" si="3"/>
        <v>260755</v>
      </c>
      <c r="O10" s="95">
        <f t="shared" si="4"/>
        <v>297650</v>
      </c>
      <c r="P10" s="128">
        <f t="shared" si="5"/>
        <v>-36895</v>
      </c>
      <c r="Q10" s="60"/>
      <c r="R10" s="155"/>
      <c r="S10" s="155"/>
      <c r="T10" s="155"/>
      <c r="U10" s="151"/>
    </row>
    <row r="11" spans="2:21" s="114" customFormat="1" ht="32.25" customHeight="1">
      <c r="B11" s="122" t="s">
        <v>178</v>
      </c>
      <c r="C11" s="116">
        <v>183795</v>
      </c>
      <c r="D11" s="180"/>
      <c r="E11" s="47">
        <v>131023</v>
      </c>
      <c r="F11" s="47"/>
      <c r="G11" s="125">
        <f t="shared" si="0"/>
        <v>52772</v>
      </c>
      <c r="H11" s="116">
        <v>37721</v>
      </c>
      <c r="I11" s="47">
        <v>32051</v>
      </c>
      <c r="J11" s="47">
        <f t="shared" si="1"/>
        <v>5670</v>
      </c>
      <c r="K11" s="116">
        <v>3272</v>
      </c>
      <c r="L11" s="47">
        <v>3654</v>
      </c>
      <c r="M11" s="141"/>
      <c r="N11" s="94">
        <f t="shared" si="3"/>
        <v>224788</v>
      </c>
      <c r="O11" s="95">
        <f t="shared" si="4"/>
        <v>166728</v>
      </c>
      <c r="P11" s="128">
        <f t="shared" si="5"/>
        <v>58060</v>
      </c>
      <c r="Q11" s="60"/>
      <c r="R11" s="153"/>
      <c r="S11" s="153"/>
      <c r="T11" s="153"/>
      <c r="U11" s="151"/>
    </row>
    <row r="12" spans="2:21" s="114" customFormat="1" ht="20.25" customHeight="1" thickBot="1">
      <c r="B12" s="124" t="s">
        <v>179</v>
      </c>
      <c r="C12" s="117">
        <v>16808</v>
      </c>
      <c r="D12" s="69"/>
      <c r="E12" s="75">
        <v>8152</v>
      </c>
      <c r="F12" s="75"/>
      <c r="G12" s="127">
        <f>C12-E12</f>
        <v>8656</v>
      </c>
      <c r="H12" s="117">
        <v>1470</v>
      </c>
      <c r="I12" s="293">
        <v>0</v>
      </c>
      <c r="J12" s="293">
        <f>H12-I12</f>
        <v>1470</v>
      </c>
      <c r="K12" s="294">
        <v>0</v>
      </c>
      <c r="L12" s="293">
        <v>0</v>
      </c>
      <c r="M12" s="295">
        <f>K12-L12</f>
        <v>0</v>
      </c>
      <c r="N12" s="172">
        <f>C12+H12+K12</f>
        <v>18278</v>
      </c>
      <c r="O12" s="129">
        <f>E12+I12+L12</f>
        <v>8152</v>
      </c>
      <c r="P12" s="130">
        <f>N12-O12</f>
        <v>10126</v>
      </c>
      <c r="Q12" s="60"/>
      <c r="R12" s="151"/>
      <c r="S12" s="151"/>
      <c r="T12" s="151"/>
      <c r="U12" s="151"/>
    </row>
    <row r="13" spans="2:21" s="114" customFormat="1" ht="20.25" customHeight="1">
      <c r="B13" s="178" t="s">
        <v>44</v>
      </c>
      <c r="C13" s="133"/>
      <c r="D13" s="133"/>
      <c r="E13" s="133"/>
      <c r="F13" s="133"/>
      <c r="G13" s="133"/>
      <c r="H13" s="133"/>
      <c r="I13" s="133"/>
      <c r="J13" s="133"/>
      <c r="K13" s="133"/>
      <c r="L13" s="133"/>
      <c r="M13" s="133"/>
      <c r="N13" s="133"/>
      <c r="O13" s="133"/>
      <c r="P13" s="133"/>
      <c r="Q13" s="60"/>
      <c r="R13" s="151"/>
      <c r="S13" s="151"/>
      <c r="T13" s="151"/>
      <c r="U13" s="151"/>
    </row>
    <row r="14" spans="2:21" ht="15">
      <c r="B14" s="178"/>
      <c r="G14" s="110"/>
      <c r="H14" s="2"/>
      <c r="I14" s="110"/>
      <c r="J14" s="110"/>
      <c r="K14" s="2"/>
      <c r="L14" s="2"/>
      <c r="M14" s="2"/>
      <c r="N14" s="2"/>
      <c r="O14" s="2"/>
      <c r="P14" s="2"/>
      <c r="Q14" s="2"/>
    </row>
    <row r="15" spans="2:21" ht="15">
      <c r="B15" s="202"/>
      <c r="G15" s="111"/>
      <c r="H15" s="2"/>
      <c r="I15" s="111"/>
      <c r="J15" s="111"/>
      <c r="K15" s="2"/>
      <c r="L15" s="2"/>
      <c r="M15" s="2"/>
      <c r="N15" s="2"/>
      <c r="O15" s="2"/>
      <c r="P15" s="2"/>
      <c r="Q15" s="2"/>
    </row>
    <row r="16" spans="2:21" ht="15">
      <c r="B16" s="201"/>
      <c r="G16" s="110"/>
      <c r="H16" s="2"/>
      <c r="I16" s="110"/>
      <c r="J16" s="110"/>
      <c r="K16" s="2"/>
      <c r="L16" s="2"/>
      <c r="M16" s="2"/>
      <c r="N16" s="2"/>
      <c r="O16" s="2"/>
      <c r="P16" s="2"/>
      <c r="Q16" s="2"/>
    </row>
    <row r="17" spans="2:17" ht="15">
      <c r="B17" s="201"/>
      <c r="G17" s="110"/>
      <c r="H17" s="2"/>
      <c r="I17" s="110"/>
      <c r="J17" s="110"/>
      <c r="K17" s="2"/>
      <c r="L17" s="2"/>
      <c r="M17" s="2"/>
      <c r="N17" s="2"/>
      <c r="O17" s="2"/>
      <c r="P17" s="2"/>
      <c r="Q17" s="2"/>
    </row>
    <row r="18" spans="2:17" ht="15">
      <c r="B18" s="203"/>
      <c r="G18" s="110"/>
      <c r="H18" s="2"/>
      <c r="I18" s="110"/>
      <c r="J18" s="110"/>
      <c r="K18" s="2"/>
      <c r="L18" s="2"/>
      <c r="M18" s="2"/>
      <c r="N18" s="2"/>
      <c r="O18" s="2"/>
      <c r="P18" s="2"/>
      <c r="Q18" s="2"/>
    </row>
    <row r="19" spans="2:17" ht="15">
      <c r="B19" s="203"/>
      <c r="G19" s="112"/>
      <c r="H19" s="2"/>
      <c r="I19" s="112"/>
      <c r="J19" s="112"/>
      <c r="K19" s="2"/>
      <c r="L19" s="2"/>
      <c r="M19" s="2"/>
      <c r="N19" s="2"/>
      <c r="O19" s="2"/>
      <c r="P19" s="2"/>
      <c r="Q19" s="2"/>
    </row>
    <row r="20" spans="2:17" ht="15">
      <c r="B20" s="203"/>
      <c r="G20" s="113"/>
      <c r="H20" s="2"/>
      <c r="I20" s="113"/>
      <c r="J20" s="113"/>
      <c r="K20" s="2"/>
      <c r="L20" s="2"/>
      <c r="M20" s="2"/>
      <c r="N20" s="2"/>
      <c r="O20" s="2"/>
      <c r="P20" s="2"/>
      <c r="Q20" s="2"/>
    </row>
    <row r="21" spans="2:17" ht="15">
      <c r="B21" s="201"/>
      <c r="G21" s="112"/>
      <c r="H21" s="2"/>
      <c r="I21" s="112"/>
      <c r="J21" s="112"/>
      <c r="K21" s="2"/>
      <c r="L21" s="2"/>
      <c r="M21" s="2"/>
      <c r="N21" s="2"/>
      <c r="O21" s="2"/>
      <c r="P21" s="2"/>
      <c r="Q21" s="2"/>
    </row>
    <row r="22" spans="2:17" ht="15">
      <c r="B22" s="201"/>
      <c r="C22" s="2"/>
      <c r="D22" s="2"/>
      <c r="E22" s="2"/>
      <c r="F22" s="2"/>
      <c r="G22" s="2"/>
      <c r="H22" s="2"/>
      <c r="I22" s="2"/>
      <c r="J22" s="2"/>
      <c r="K22" s="2"/>
      <c r="L22" s="2"/>
      <c r="M22" s="2"/>
      <c r="N22" s="2"/>
      <c r="O22" s="2"/>
      <c r="P22" s="2"/>
      <c r="Q22" s="2"/>
    </row>
    <row r="23" spans="2:17">
      <c r="B23" s="175"/>
    </row>
    <row r="24" spans="2:17">
      <c r="B24" s="175"/>
    </row>
  </sheetData>
  <mergeCells count="8">
    <mergeCell ref="N2:P2"/>
    <mergeCell ref="N3:P3"/>
    <mergeCell ref="C2:G2"/>
    <mergeCell ref="H3:J3"/>
    <mergeCell ref="H2:J2"/>
    <mergeCell ref="C3:G3"/>
    <mergeCell ref="K2:M2"/>
    <mergeCell ref="K3:M3"/>
  </mergeCells>
  <pageMargins left="0.7" right="0.7" top="0.75" bottom="0.75" header="0.3" footer="0.3"/>
  <pageSetup paperSize="9" scale="41" orientation="portrait" horizontalDpi="4294967294" verticalDpi="0" r:id="rId1"/>
</worksheet>
</file>

<file path=xl/worksheets/sheet3.xml><?xml version="1.0" encoding="utf-8"?>
<worksheet xmlns="http://schemas.openxmlformats.org/spreadsheetml/2006/main" xmlns:r="http://schemas.openxmlformats.org/officeDocument/2006/relationships">
  <dimension ref="A1:J49"/>
  <sheetViews>
    <sheetView showGridLines="0" zoomScaleNormal="100" workbookViewId="0">
      <pane ySplit="2" topLeftCell="A3" activePane="bottomLeft" state="frozen"/>
      <selection pane="bottomLeft" activeCell="G8" sqref="G8"/>
    </sheetView>
  </sheetViews>
  <sheetFormatPr defaultRowHeight="14.25"/>
  <cols>
    <col min="1" max="1" width="1.625" style="70" customWidth="1"/>
    <col min="2" max="2" width="52.375" bestFit="1" customWidth="1"/>
    <col min="3" max="4" width="17.375" bestFit="1" customWidth="1"/>
    <col min="5" max="5" width="15.625" customWidth="1"/>
  </cols>
  <sheetData>
    <row r="1" spans="2:10" ht="50.25" customHeight="1" thickBot="1">
      <c r="B1" s="71" t="s">
        <v>201</v>
      </c>
      <c r="C1" s="70"/>
      <c r="D1" s="70"/>
      <c r="E1" s="70"/>
    </row>
    <row r="2" spans="2:10" ht="40.5" customHeight="1" thickBot="1">
      <c r="B2" s="100" t="s">
        <v>50</v>
      </c>
      <c r="C2" s="76" t="s">
        <v>159</v>
      </c>
      <c r="D2" s="34" t="s">
        <v>51</v>
      </c>
      <c r="E2" s="33" t="s">
        <v>25</v>
      </c>
    </row>
    <row r="3" spans="2:10" ht="30" customHeight="1" thickBot="1">
      <c r="B3" s="142" t="s">
        <v>150</v>
      </c>
      <c r="C3" s="145"/>
      <c r="D3" s="143"/>
      <c r="E3" s="144"/>
    </row>
    <row r="4" spans="2:10" ht="20.25" customHeight="1">
      <c r="B4" s="39" t="s">
        <v>52</v>
      </c>
      <c r="C4" s="83">
        <v>420060</v>
      </c>
      <c r="D4" s="84">
        <v>408610</v>
      </c>
      <c r="E4" s="224">
        <f t="shared" ref="E4:E24" si="0">(C4-D4)/D4</f>
        <v>2.8021830106947945E-2</v>
      </c>
      <c r="H4" s="204"/>
      <c r="I4" s="175"/>
      <c r="J4" s="175"/>
    </row>
    <row r="5" spans="2:10" ht="20.25" customHeight="1">
      <c r="B5" s="40" t="s">
        <v>53</v>
      </c>
      <c r="C5" s="61">
        <v>276407</v>
      </c>
      <c r="D5" s="47">
        <v>263277</v>
      </c>
      <c r="E5" s="225">
        <f t="shared" si="0"/>
        <v>4.9871428191600481E-2</v>
      </c>
      <c r="H5" s="204"/>
      <c r="I5" s="175"/>
      <c r="J5" s="175"/>
    </row>
    <row r="6" spans="2:10" ht="20.25" customHeight="1">
      <c r="B6" s="40" t="s">
        <v>54</v>
      </c>
      <c r="C6" s="61">
        <v>2568033</v>
      </c>
      <c r="D6" s="47">
        <v>2412285</v>
      </c>
      <c r="E6" s="225">
        <f t="shared" si="0"/>
        <v>6.45645104123269E-2</v>
      </c>
      <c r="H6" s="204"/>
      <c r="I6" s="175"/>
      <c r="J6" s="175"/>
    </row>
    <row r="7" spans="2:10" ht="20.25" customHeight="1">
      <c r="B7" s="40" t="s">
        <v>55</v>
      </c>
      <c r="C7" s="61">
        <v>847800</v>
      </c>
      <c r="D7" s="47">
        <v>840000</v>
      </c>
      <c r="E7" s="225">
        <f t="shared" si="0"/>
        <v>9.285714285714286E-3</v>
      </c>
      <c r="H7" s="204"/>
      <c r="I7" s="175"/>
      <c r="J7" s="175"/>
    </row>
    <row r="8" spans="2:10" ht="20.25" customHeight="1">
      <c r="B8" s="40" t="s">
        <v>56</v>
      </c>
      <c r="C8" s="61">
        <v>81380</v>
      </c>
      <c r="D8" s="47">
        <v>54194</v>
      </c>
      <c r="E8" s="225">
        <f t="shared" si="0"/>
        <v>0.5016422482193601</v>
      </c>
      <c r="H8" s="204"/>
      <c r="I8" s="175"/>
      <c r="J8" s="175"/>
    </row>
    <row r="9" spans="2:10" ht="20.25" customHeight="1">
      <c r="B9" s="40" t="s">
        <v>57</v>
      </c>
      <c r="C9" s="61">
        <v>97988</v>
      </c>
      <c r="D9" s="47">
        <v>131141</v>
      </c>
      <c r="E9" s="225">
        <f t="shared" si="0"/>
        <v>-0.25280423361115134</v>
      </c>
      <c r="H9" s="204"/>
      <c r="I9" s="175"/>
      <c r="J9" s="175"/>
    </row>
    <row r="10" spans="2:10" ht="20.25" customHeight="1">
      <c r="B10" s="40" t="s">
        <v>58</v>
      </c>
      <c r="C10" s="61">
        <v>8357</v>
      </c>
      <c r="D10" s="47">
        <v>8440</v>
      </c>
      <c r="E10" s="225">
        <f t="shared" si="0"/>
        <v>-9.8341232227488144E-3</v>
      </c>
      <c r="H10" s="204"/>
      <c r="I10" s="175"/>
      <c r="J10" s="175"/>
    </row>
    <row r="11" spans="2:10" ht="20.25" customHeight="1">
      <c r="B11" s="40" t="s">
        <v>59</v>
      </c>
      <c r="C11" s="61">
        <v>35125</v>
      </c>
      <c r="D11" s="47">
        <v>35028</v>
      </c>
      <c r="E11" s="225">
        <f t="shared" si="0"/>
        <v>2.769213200867877E-3</v>
      </c>
      <c r="H11" s="204"/>
      <c r="I11" s="175"/>
      <c r="J11" s="175"/>
    </row>
    <row r="12" spans="2:10" ht="20.25" customHeight="1">
      <c r="B12" s="40" t="s">
        <v>60</v>
      </c>
      <c r="C12" s="61">
        <v>109642</v>
      </c>
      <c r="D12" s="47">
        <v>69447</v>
      </c>
      <c r="E12" s="225">
        <f t="shared" si="0"/>
        <v>0.57878670064941606</v>
      </c>
      <c r="H12" s="204"/>
      <c r="I12" s="175"/>
      <c r="J12" s="175"/>
    </row>
    <row r="13" spans="2:10" ht="20.25" customHeight="1" thickBot="1">
      <c r="B13" s="72" t="s">
        <v>61</v>
      </c>
      <c r="C13" s="69">
        <v>31356</v>
      </c>
      <c r="D13" s="75">
        <v>55726</v>
      </c>
      <c r="E13" s="226">
        <f t="shared" si="0"/>
        <v>-0.4373183074327962</v>
      </c>
      <c r="H13" s="204"/>
      <c r="I13" s="175"/>
      <c r="J13" s="175"/>
    </row>
    <row r="14" spans="2:10" ht="30" customHeight="1" thickBot="1">
      <c r="B14" s="190" t="s">
        <v>62</v>
      </c>
      <c r="C14" s="191">
        <f>SUM(C4:C13)</f>
        <v>4476148</v>
      </c>
      <c r="D14" s="192">
        <f>SUM(D4:D13)</f>
        <v>4278148</v>
      </c>
      <c r="E14" s="241">
        <f t="shared" si="0"/>
        <v>4.6281708814187819E-2</v>
      </c>
      <c r="H14" s="205"/>
      <c r="I14" s="175"/>
      <c r="J14" s="175"/>
    </row>
    <row r="15" spans="2:10" ht="20.25" customHeight="1">
      <c r="B15" s="40" t="s">
        <v>63</v>
      </c>
      <c r="C15" s="61">
        <v>141652</v>
      </c>
      <c r="D15" s="47">
        <v>137429</v>
      </c>
      <c r="E15" s="225">
        <f t="shared" si="0"/>
        <v>3.0728594401472759E-2</v>
      </c>
      <c r="H15" s="204"/>
      <c r="I15" s="189"/>
      <c r="J15" s="175"/>
    </row>
    <row r="16" spans="2:10" ht="20.25" customHeight="1">
      <c r="B16" s="40" t="s">
        <v>64</v>
      </c>
      <c r="C16" s="61">
        <v>161974</v>
      </c>
      <c r="D16" s="47">
        <v>178127</v>
      </c>
      <c r="E16" s="225">
        <f t="shared" si="0"/>
        <v>-9.0682490582561878E-2</v>
      </c>
      <c r="H16" s="204"/>
      <c r="I16" s="189"/>
      <c r="J16" s="175"/>
    </row>
    <row r="17" spans="2:10" ht="20.25" customHeight="1">
      <c r="B17" s="40" t="s">
        <v>65</v>
      </c>
      <c r="C17" s="308">
        <v>0</v>
      </c>
      <c r="D17" s="47">
        <v>14854</v>
      </c>
      <c r="E17" s="225">
        <f t="shared" si="0"/>
        <v>-1</v>
      </c>
      <c r="H17" s="204"/>
      <c r="I17" s="189"/>
      <c r="J17" s="175"/>
    </row>
    <row r="18" spans="2:10" ht="20.25" customHeight="1">
      <c r="B18" s="40" t="s">
        <v>66</v>
      </c>
      <c r="C18" s="61">
        <v>375659</v>
      </c>
      <c r="D18" s="47">
        <v>320542</v>
      </c>
      <c r="E18" s="225">
        <f t="shared" si="0"/>
        <v>0.17194938572792334</v>
      </c>
      <c r="H18" s="204"/>
      <c r="I18" s="189"/>
      <c r="J18" s="175"/>
    </row>
    <row r="19" spans="2:10" ht="20.25" customHeight="1">
      <c r="B19" s="40" t="s">
        <v>67</v>
      </c>
      <c r="C19" s="61">
        <v>6494</v>
      </c>
      <c r="D19" s="47">
        <v>10086</v>
      </c>
      <c r="E19" s="225">
        <f t="shared" si="0"/>
        <v>-0.35613721990878444</v>
      </c>
      <c r="H19" s="204"/>
      <c r="I19" s="189"/>
      <c r="J19" s="175"/>
    </row>
    <row r="20" spans="2:10" ht="20.25" customHeight="1">
      <c r="B20" s="40" t="s">
        <v>68</v>
      </c>
      <c r="C20" s="61">
        <v>57096</v>
      </c>
      <c r="D20" s="47">
        <v>59361</v>
      </c>
      <c r="E20" s="225">
        <f t="shared" si="0"/>
        <v>-3.8156365290342144E-2</v>
      </c>
      <c r="H20" s="204"/>
      <c r="I20" s="189"/>
      <c r="J20" s="175"/>
    </row>
    <row r="21" spans="2:10" ht="20.25" customHeight="1">
      <c r="B21" s="40" t="s">
        <v>69</v>
      </c>
      <c r="C21" s="61">
        <v>71968</v>
      </c>
      <c r="D21" s="47">
        <v>72467</v>
      </c>
      <c r="E21" s="225">
        <f t="shared" si="0"/>
        <v>-6.8858928891771427E-3</v>
      </c>
      <c r="H21" s="204"/>
      <c r="I21" s="189"/>
      <c r="J21" s="175"/>
    </row>
    <row r="22" spans="2:10" ht="20.25" customHeight="1" thickBot="1">
      <c r="B22" s="40" t="s">
        <v>70</v>
      </c>
      <c r="C22" s="61">
        <v>270354</v>
      </c>
      <c r="D22" s="47">
        <v>277534</v>
      </c>
      <c r="E22" s="225">
        <f t="shared" si="0"/>
        <v>-2.5870704129944438E-2</v>
      </c>
      <c r="H22" s="204"/>
      <c r="I22" s="189"/>
      <c r="J22" s="175"/>
    </row>
    <row r="23" spans="2:10" ht="30" customHeight="1" thickBot="1">
      <c r="B23" s="63" t="s">
        <v>71</v>
      </c>
      <c r="C23" s="64">
        <f>SUM(C15:C22)</f>
        <v>1085197</v>
      </c>
      <c r="D23" s="65">
        <f>SUM(D15:D22)</f>
        <v>1070400</v>
      </c>
      <c r="E23" s="223">
        <f t="shared" si="0"/>
        <v>1.3823804185351271E-2</v>
      </c>
      <c r="H23" s="205"/>
      <c r="I23" s="175"/>
      <c r="J23" s="175"/>
    </row>
    <row r="24" spans="2:10" ht="30" customHeight="1" thickBot="1">
      <c r="B24" s="66" t="s">
        <v>72</v>
      </c>
      <c r="C24" s="67">
        <f>C23+C14</f>
        <v>5561345</v>
      </c>
      <c r="D24" s="67">
        <f>D14+D23</f>
        <v>5348548</v>
      </c>
      <c r="E24" s="242">
        <f t="shared" si="0"/>
        <v>3.978593816490008E-2</v>
      </c>
      <c r="H24" s="205"/>
      <c r="I24" s="175"/>
      <c r="J24" s="175"/>
    </row>
    <row r="25" spans="2:10" ht="30" customHeight="1" thickBot="1">
      <c r="B25" s="142" t="s">
        <v>151</v>
      </c>
      <c r="C25" s="146"/>
      <c r="D25" s="146"/>
      <c r="E25" s="146"/>
      <c r="H25" s="189"/>
    </row>
    <row r="26" spans="2:10" ht="20.25" customHeight="1">
      <c r="B26" s="39" t="s">
        <v>73</v>
      </c>
      <c r="C26" s="83">
        <v>13934</v>
      </c>
      <c r="D26" s="84">
        <v>13934</v>
      </c>
      <c r="E26" s="224">
        <f t="shared" ref="E26:E36" si="1">(C26-D26)/D26</f>
        <v>0</v>
      </c>
      <c r="G26" s="189"/>
      <c r="H26" s="204"/>
      <c r="I26" s="175"/>
    </row>
    <row r="27" spans="2:10" ht="20.25" customHeight="1">
      <c r="B27" s="40" t="s">
        <v>74</v>
      </c>
      <c r="C27" s="61">
        <v>1295103</v>
      </c>
      <c r="D27" s="47">
        <v>1295103</v>
      </c>
      <c r="E27" s="225">
        <f t="shared" si="1"/>
        <v>0</v>
      </c>
      <c r="G27" s="189"/>
      <c r="H27" s="204"/>
      <c r="I27" s="175"/>
    </row>
    <row r="28" spans="2:10" ht="20.25" customHeight="1">
      <c r="B28" s="40" t="s">
        <v>75</v>
      </c>
      <c r="C28" s="61">
        <v>-16327</v>
      </c>
      <c r="D28" s="47">
        <v>9611</v>
      </c>
      <c r="E28" s="225">
        <f t="shared" si="1"/>
        <v>-2.6987826448860681</v>
      </c>
      <c r="G28" s="189"/>
      <c r="H28" s="204"/>
      <c r="I28" s="175"/>
    </row>
    <row r="29" spans="2:10" ht="20.25" customHeight="1" thickBot="1">
      <c r="B29" s="72" t="s">
        <v>76</v>
      </c>
      <c r="C29" s="69">
        <v>1175693</v>
      </c>
      <c r="D29" s="75">
        <v>577395</v>
      </c>
      <c r="E29" s="226">
        <f t="shared" si="1"/>
        <v>1.0362022532235298</v>
      </c>
      <c r="G29" s="189"/>
      <c r="H29" s="204"/>
      <c r="I29" s="175"/>
    </row>
    <row r="30" spans="2:10" ht="30" customHeight="1" thickBot="1">
      <c r="B30" s="63" t="s">
        <v>77</v>
      </c>
      <c r="C30" s="64">
        <f>SUM(C26:C29)</f>
        <v>2468403</v>
      </c>
      <c r="D30" s="65">
        <f>SUM(D26:D29)</f>
        <v>1896043</v>
      </c>
      <c r="E30" s="223">
        <f t="shared" si="1"/>
        <v>0.30187079090505858</v>
      </c>
      <c r="G30" s="193"/>
      <c r="H30" s="205"/>
      <c r="I30" s="175"/>
    </row>
    <row r="31" spans="2:10" ht="20.25" customHeight="1">
      <c r="B31" s="40" t="s">
        <v>78</v>
      </c>
      <c r="C31" s="61">
        <v>592003</v>
      </c>
      <c r="D31" s="47">
        <v>958407</v>
      </c>
      <c r="E31" s="225">
        <f t="shared" si="1"/>
        <v>-0.38230522105952897</v>
      </c>
      <c r="G31" s="189"/>
      <c r="H31" s="204"/>
      <c r="I31" s="175"/>
    </row>
    <row r="32" spans="2:10" ht="20.25" customHeight="1">
      <c r="B32" s="40" t="s">
        <v>152</v>
      </c>
      <c r="C32" s="61">
        <v>1316479</v>
      </c>
      <c r="D32" s="47">
        <v>1417525</v>
      </c>
      <c r="E32" s="225">
        <f t="shared" si="1"/>
        <v>-7.1283398881853935E-2</v>
      </c>
      <c r="G32" s="189"/>
      <c r="H32" s="204"/>
      <c r="I32" s="175"/>
    </row>
    <row r="33" spans="2:9" ht="20.25" customHeight="1">
      <c r="B33" s="40" t="s">
        <v>79</v>
      </c>
      <c r="C33" s="61">
        <v>551</v>
      </c>
      <c r="D33" s="47">
        <v>934</v>
      </c>
      <c r="E33" s="225">
        <f t="shared" si="1"/>
        <v>-0.41006423982869378</v>
      </c>
      <c r="G33" s="189"/>
      <c r="H33" s="204"/>
      <c r="I33" s="175"/>
    </row>
    <row r="34" spans="2:9" ht="20.25" customHeight="1">
      <c r="B34" s="40" t="s">
        <v>80</v>
      </c>
      <c r="C34" s="61">
        <v>94258</v>
      </c>
      <c r="D34" s="47">
        <v>87122</v>
      </c>
      <c r="E34" s="225">
        <f t="shared" si="1"/>
        <v>8.1908128830834925E-2</v>
      </c>
      <c r="G34" s="189"/>
      <c r="H34" s="204"/>
      <c r="I34" s="175"/>
    </row>
    <row r="35" spans="2:9" ht="20.25" customHeight="1">
      <c r="B35" s="40" t="s">
        <v>81</v>
      </c>
      <c r="C35" s="61">
        <v>5181</v>
      </c>
      <c r="D35" s="47">
        <v>7595</v>
      </c>
      <c r="E35" s="225">
        <f t="shared" si="1"/>
        <v>-0.31784068466096116</v>
      </c>
      <c r="G35" s="189"/>
      <c r="H35" s="204"/>
      <c r="I35" s="175"/>
    </row>
    <row r="36" spans="2:9" ht="20.25" customHeight="1" thickBot="1">
      <c r="B36" s="72" t="s">
        <v>82</v>
      </c>
      <c r="C36" s="69">
        <v>17690</v>
      </c>
      <c r="D36" s="75">
        <v>12497</v>
      </c>
      <c r="E36" s="225">
        <f t="shared" si="1"/>
        <v>0.41553972953508844</v>
      </c>
      <c r="G36" s="189"/>
      <c r="H36" s="204"/>
      <c r="I36" s="175"/>
    </row>
    <row r="37" spans="2:9" ht="30" customHeight="1" thickBot="1">
      <c r="B37" s="63" t="s">
        <v>83</v>
      </c>
      <c r="C37" s="64">
        <f>SUM(C31:C36)</f>
        <v>2026162</v>
      </c>
      <c r="D37" s="65">
        <f>SUM(D31:D36)</f>
        <v>2484080</v>
      </c>
      <c r="E37" s="223">
        <f>(C37-D37)/D37</f>
        <v>-0.18434108402305885</v>
      </c>
      <c r="G37" s="193"/>
      <c r="H37" s="205"/>
      <c r="I37" s="175"/>
    </row>
    <row r="38" spans="2:9" ht="20.25" customHeight="1">
      <c r="B38" s="40" t="s">
        <v>78</v>
      </c>
      <c r="C38" s="61">
        <v>275608</v>
      </c>
      <c r="D38" s="47">
        <v>246778</v>
      </c>
      <c r="E38" s="225">
        <f>(C38-D38)/D38</f>
        <v>0.11682564896384605</v>
      </c>
      <c r="G38" s="189"/>
      <c r="H38" s="204"/>
      <c r="I38" s="175"/>
    </row>
    <row r="39" spans="2:9" ht="20.25" customHeight="1">
      <c r="B39" s="40" t="s">
        <v>152</v>
      </c>
      <c r="C39" s="61">
        <v>97256</v>
      </c>
      <c r="D39" s="47">
        <v>105052</v>
      </c>
      <c r="E39" s="225">
        <f t="shared" ref="E39:E44" si="2">(C39-D39)/D39</f>
        <v>-7.4210866999200389E-2</v>
      </c>
      <c r="G39" s="189"/>
      <c r="H39" s="204"/>
      <c r="I39" s="175"/>
    </row>
    <row r="40" spans="2:9" ht="20.25" customHeight="1">
      <c r="B40" s="40" t="s">
        <v>84</v>
      </c>
      <c r="C40" s="61">
        <v>233</v>
      </c>
      <c r="D40" s="47">
        <v>252</v>
      </c>
      <c r="E40" s="225">
        <f t="shared" si="2"/>
        <v>-7.5396825396825393E-2</v>
      </c>
      <c r="G40" s="189"/>
      <c r="H40" s="204"/>
      <c r="I40" s="175"/>
    </row>
    <row r="41" spans="2:9" ht="20.25" customHeight="1">
      <c r="B41" s="74" t="s">
        <v>85</v>
      </c>
      <c r="C41" s="61">
        <v>472094</v>
      </c>
      <c r="D41" s="47">
        <v>374955</v>
      </c>
      <c r="E41" s="225">
        <f t="shared" si="2"/>
        <v>0.25906842154391863</v>
      </c>
      <c r="G41" s="189"/>
      <c r="H41" s="201"/>
      <c r="I41" s="175"/>
    </row>
    <row r="42" spans="2:9" ht="20.25" customHeight="1">
      <c r="B42" s="74" t="s">
        <v>86</v>
      </c>
      <c r="C42" s="61">
        <v>7092</v>
      </c>
      <c r="D42" s="47">
        <v>29226</v>
      </c>
      <c r="E42" s="225">
        <f t="shared" si="2"/>
        <v>-0.75733935536850749</v>
      </c>
      <c r="G42" s="189"/>
      <c r="H42" s="201"/>
      <c r="I42" s="175"/>
    </row>
    <row r="43" spans="2:9" ht="20.25" customHeight="1">
      <c r="B43" s="74" t="s">
        <v>87</v>
      </c>
      <c r="C43" s="61">
        <v>13259</v>
      </c>
      <c r="D43" s="47">
        <v>12744</v>
      </c>
      <c r="E43" s="225">
        <f t="shared" si="2"/>
        <v>4.0411173885750155E-2</v>
      </c>
      <c r="G43" s="189"/>
      <c r="H43" s="201"/>
      <c r="I43" s="175"/>
    </row>
    <row r="44" spans="2:9" ht="20.25" customHeight="1" thickBot="1">
      <c r="B44" s="40" t="s">
        <v>81</v>
      </c>
      <c r="C44" s="61">
        <v>201238</v>
      </c>
      <c r="D44" s="47">
        <v>199418</v>
      </c>
      <c r="E44" s="225">
        <f t="shared" si="2"/>
        <v>9.1265582846082102E-3</v>
      </c>
      <c r="G44" s="189"/>
      <c r="H44" s="204"/>
      <c r="I44" s="175"/>
    </row>
    <row r="45" spans="2:9" ht="30" customHeight="1" thickBot="1">
      <c r="B45" s="63" t="s">
        <v>88</v>
      </c>
      <c r="C45" s="64">
        <f>SUM(C38:C44)</f>
        <v>1066780</v>
      </c>
      <c r="D45" s="65">
        <f>SUM(D38:D44)</f>
        <v>968425</v>
      </c>
      <c r="E45" s="223">
        <f>(C45-D45)/D45</f>
        <v>0.10156181428608307</v>
      </c>
      <c r="G45" s="175"/>
      <c r="H45" s="205"/>
      <c r="I45" s="175"/>
    </row>
    <row r="46" spans="2:9" ht="30" customHeight="1" thickBot="1">
      <c r="B46" s="63" t="s">
        <v>89</v>
      </c>
      <c r="C46" s="64">
        <f>C37+C45</f>
        <v>3092942</v>
      </c>
      <c r="D46" s="65">
        <f>D37+D45</f>
        <v>3452505</v>
      </c>
      <c r="E46" s="223">
        <f>(C46-D46)/D46</f>
        <v>-0.10414554070160652</v>
      </c>
      <c r="H46" s="205"/>
      <c r="I46" s="175"/>
    </row>
    <row r="47" spans="2:9" ht="30" customHeight="1" thickBot="1">
      <c r="B47" s="66" t="s">
        <v>90</v>
      </c>
      <c r="C47" s="67">
        <f>C30+C46</f>
        <v>5561345</v>
      </c>
      <c r="D47" s="67">
        <f>D30+D46</f>
        <v>5348548</v>
      </c>
      <c r="E47" s="242">
        <f>(C47-D47)/D47</f>
        <v>3.978593816490008E-2</v>
      </c>
      <c r="H47" s="205"/>
      <c r="I47" s="175"/>
    </row>
    <row r="48" spans="2:9" ht="15">
      <c r="B48" s="2"/>
      <c r="C48" s="2"/>
      <c r="D48" s="2"/>
    </row>
    <row r="49" spans="2:4" ht="15">
      <c r="B49" s="2"/>
      <c r="C49" s="2"/>
      <c r="D49" s="2"/>
    </row>
  </sheetData>
  <pageMargins left="0.7" right="0.7" top="0.75" bottom="0.75" header="0.3" footer="0.3"/>
  <pageSetup paperSize="9" scale="68" orientation="portrait" horizontalDpi="4294967294" verticalDpi="0" r:id="rId1"/>
</worksheet>
</file>

<file path=xl/worksheets/sheet4.xml><?xml version="1.0" encoding="utf-8"?>
<worksheet xmlns="http://schemas.openxmlformats.org/spreadsheetml/2006/main" xmlns:r="http://schemas.openxmlformats.org/officeDocument/2006/relationships">
  <dimension ref="A1:I51"/>
  <sheetViews>
    <sheetView showGridLines="0" zoomScaleNormal="100" workbookViewId="0">
      <pane ySplit="3" topLeftCell="A4" activePane="bottomLeft" state="frozen"/>
      <selection pane="bottomLeft" activeCell="G12" sqref="G12"/>
    </sheetView>
  </sheetViews>
  <sheetFormatPr defaultRowHeight="14.25"/>
  <cols>
    <col min="1" max="1" width="1.625" style="70" customWidth="1"/>
    <col min="2" max="2" width="72" customWidth="1"/>
    <col min="3" max="3" width="17.375" bestFit="1" customWidth="1"/>
    <col min="4" max="4" width="16.125" bestFit="1" customWidth="1"/>
    <col min="5" max="5" width="15.625" customWidth="1"/>
    <col min="8" max="8" width="49.25" customWidth="1"/>
  </cols>
  <sheetData>
    <row r="1" spans="2:9" ht="50.25" customHeight="1" thickBot="1">
      <c r="B1" s="71" t="s">
        <v>201</v>
      </c>
      <c r="C1" s="70"/>
      <c r="D1" s="70"/>
      <c r="E1" s="70"/>
    </row>
    <row r="2" spans="2:9" ht="20.25" customHeight="1" thickBot="1">
      <c r="B2" s="68" t="s">
        <v>119</v>
      </c>
      <c r="C2" s="314" t="s">
        <v>154</v>
      </c>
      <c r="D2" s="314"/>
      <c r="E2" s="315"/>
    </row>
    <row r="3" spans="2:9" ht="20.25" customHeight="1" thickBot="1">
      <c r="B3" s="7" t="s">
        <v>22</v>
      </c>
      <c r="C3" s="76" t="s">
        <v>159</v>
      </c>
      <c r="D3" s="34" t="s">
        <v>51</v>
      </c>
      <c r="E3" s="33" t="s">
        <v>25</v>
      </c>
    </row>
    <row r="4" spans="2:9" ht="25.5" customHeight="1" thickBot="1">
      <c r="B4" s="42" t="s">
        <v>91</v>
      </c>
      <c r="C4" s="62">
        <v>598298</v>
      </c>
      <c r="D4" s="50">
        <v>160190</v>
      </c>
      <c r="E4" s="231">
        <f>(C4-D4)/D4</f>
        <v>2.7349272738622887</v>
      </c>
      <c r="H4" s="206"/>
      <c r="I4" s="193"/>
    </row>
    <row r="5" spans="2:9" ht="25.5" customHeight="1" thickBot="1">
      <c r="B5" s="42" t="s">
        <v>92</v>
      </c>
      <c r="C5" s="78">
        <f>SUM(C6:C22)</f>
        <v>244920</v>
      </c>
      <c r="D5" s="44">
        <f>SUM(D6:D22)</f>
        <v>210727</v>
      </c>
      <c r="E5" s="231">
        <f t="shared" ref="E5:E51" si="0">(C5-D5)/D5</f>
        <v>0.1622620736782662</v>
      </c>
      <c r="H5" s="206"/>
      <c r="I5" s="199"/>
    </row>
    <row r="6" spans="2:9" ht="15">
      <c r="B6" s="194" t="s">
        <v>93</v>
      </c>
      <c r="C6" s="86">
        <v>243066</v>
      </c>
      <c r="D6" s="49">
        <v>174880</v>
      </c>
      <c r="E6" s="224">
        <f t="shared" si="0"/>
        <v>0.38990164684354989</v>
      </c>
      <c r="H6" s="207"/>
      <c r="I6" s="189"/>
    </row>
    <row r="7" spans="2:9" ht="15">
      <c r="B7" s="195" t="s">
        <v>94</v>
      </c>
      <c r="C7" s="79">
        <v>-177868</v>
      </c>
      <c r="D7" s="48">
        <v>-177241</v>
      </c>
      <c r="E7" s="225">
        <f t="shared" si="0"/>
        <v>3.5375562087778785E-3</v>
      </c>
      <c r="H7" s="207"/>
      <c r="I7" s="198"/>
    </row>
    <row r="8" spans="2:9" ht="15">
      <c r="B8" s="195" t="s">
        <v>95</v>
      </c>
      <c r="C8" s="79">
        <v>194521</v>
      </c>
      <c r="D8" s="48">
        <v>169455</v>
      </c>
      <c r="E8" s="225">
        <f t="shared" si="0"/>
        <v>0.14792127703520108</v>
      </c>
      <c r="H8" s="207"/>
      <c r="I8" s="198"/>
    </row>
    <row r="9" spans="2:9" ht="15">
      <c r="B9" s="195" t="s">
        <v>96</v>
      </c>
      <c r="C9" s="79">
        <v>-111</v>
      </c>
      <c r="D9" s="48">
        <v>1187</v>
      </c>
      <c r="E9" s="225">
        <f t="shared" si="0"/>
        <v>-1.0935130581297388</v>
      </c>
      <c r="H9" s="207"/>
      <c r="I9" s="198"/>
    </row>
    <row r="10" spans="2:9" ht="15">
      <c r="B10" s="195" t="s">
        <v>97</v>
      </c>
      <c r="C10" s="79">
        <v>9244</v>
      </c>
      <c r="D10" s="48">
        <v>3747</v>
      </c>
      <c r="E10" s="225">
        <f t="shared" si="0"/>
        <v>1.4670402989057914</v>
      </c>
      <c r="H10" s="207"/>
      <c r="I10" s="198"/>
    </row>
    <row r="11" spans="2:9" ht="15">
      <c r="B11" s="195" t="s">
        <v>98</v>
      </c>
      <c r="C11" s="79">
        <v>205185</v>
      </c>
      <c r="D11" s="48">
        <v>171811</v>
      </c>
      <c r="E11" s="225">
        <f t="shared" si="0"/>
        <v>0.19424833101489428</v>
      </c>
      <c r="H11" s="207"/>
      <c r="I11" s="198"/>
    </row>
    <row r="12" spans="2:9" ht="15">
      <c r="B12" s="195" t="s">
        <v>99</v>
      </c>
      <c r="C12" s="79">
        <v>16173</v>
      </c>
      <c r="D12" s="48">
        <v>-3433</v>
      </c>
      <c r="E12" s="225">
        <f t="shared" si="0"/>
        <v>-5.7110399067870663</v>
      </c>
      <c r="H12" s="207"/>
      <c r="I12" s="198"/>
    </row>
    <row r="13" spans="2:9" ht="15">
      <c r="B13" s="195" t="s">
        <v>100</v>
      </c>
      <c r="C13" s="79">
        <v>-106816</v>
      </c>
      <c r="D13" s="48">
        <v>-63732</v>
      </c>
      <c r="E13" s="225">
        <f t="shared" si="0"/>
        <v>0.67601832674323725</v>
      </c>
      <c r="H13" s="207"/>
      <c r="I13" s="198"/>
    </row>
    <row r="14" spans="2:9" ht="15">
      <c r="B14" s="196" t="s">
        <v>101</v>
      </c>
      <c r="C14" s="79">
        <v>67872</v>
      </c>
      <c r="D14" s="48">
        <v>-59031</v>
      </c>
      <c r="E14" s="225">
        <f t="shared" si="0"/>
        <v>-2.1497687655638562</v>
      </c>
      <c r="H14" s="208"/>
      <c r="I14" s="198"/>
    </row>
    <row r="15" spans="2:9" ht="15">
      <c r="B15" s="195" t="s">
        <v>102</v>
      </c>
      <c r="C15" s="79">
        <v>2093</v>
      </c>
      <c r="D15" s="48">
        <v>6513</v>
      </c>
      <c r="E15" s="225">
        <f t="shared" si="0"/>
        <v>-0.67864271457085823</v>
      </c>
      <c r="H15" s="207"/>
      <c r="I15" s="198"/>
    </row>
    <row r="16" spans="2:9" ht="15">
      <c r="B16" s="195" t="s">
        <v>103</v>
      </c>
      <c r="C16" s="79">
        <v>-31345</v>
      </c>
      <c r="D16" s="48">
        <v>5874</v>
      </c>
      <c r="E16" s="225">
        <f t="shared" si="0"/>
        <v>-6.3362274429690162</v>
      </c>
      <c r="H16" s="207"/>
      <c r="I16" s="198"/>
    </row>
    <row r="17" spans="2:9" ht="15">
      <c r="B17" s="195" t="s">
        <v>187</v>
      </c>
      <c r="C17" s="79">
        <v>-2897</v>
      </c>
      <c r="D17" s="48">
        <v>-2164</v>
      </c>
      <c r="E17" s="225">
        <f t="shared" si="0"/>
        <v>0.33872458410351203</v>
      </c>
      <c r="H17" s="207"/>
      <c r="I17" s="198"/>
    </row>
    <row r="18" spans="2:9" ht="15">
      <c r="B18" s="195" t="s">
        <v>104</v>
      </c>
      <c r="C18" s="79">
        <v>-111076</v>
      </c>
      <c r="D18" s="48">
        <v>170382</v>
      </c>
      <c r="E18" s="225">
        <f t="shared" si="0"/>
        <v>-1.6519233252338863</v>
      </c>
      <c r="H18" s="207"/>
      <c r="I18" s="198"/>
    </row>
    <row r="19" spans="2:9" ht="15">
      <c r="B19" s="195" t="s">
        <v>105</v>
      </c>
      <c r="C19" s="296">
        <v>0</v>
      </c>
      <c r="D19" s="48">
        <v>6264</v>
      </c>
      <c r="E19" s="225">
        <f t="shared" si="0"/>
        <v>-1</v>
      </c>
      <c r="H19" s="207"/>
      <c r="I19" s="198"/>
    </row>
    <row r="20" spans="2:9" ht="15">
      <c r="B20" s="195" t="s">
        <v>106</v>
      </c>
      <c r="C20" s="79">
        <v>97349</v>
      </c>
      <c r="D20" s="48">
        <v>31876</v>
      </c>
      <c r="E20" s="225">
        <f t="shared" si="0"/>
        <v>2.0539904630442964</v>
      </c>
      <c r="H20" s="207"/>
      <c r="I20" s="198"/>
    </row>
    <row r="21" spans="2:9" ht="15" customHeight="1">
      <c r="B21" s="196" t="s">
        <v>204</v>
      </c>
      <c r="C21" s="79">
        <v>-164008</v>
      </c>
      <c r="D21" s="48">
        <v>-229353</v>
      </c>
      <c r="E21" s="225">
        <f t="shared" si="0"/>
        <v>-0.28491016032055388</v>
      </c>
      <c r="H21" s="208"/>
      <c r="I21" s="198"/>
    </row>
    <row r="22" spans="2:9" ht="15.75" thickBot="1">
      <c r="B22" s="197" t="s">
        <v>107</v>
      </c>
      <c r="C22" s="87">
        <v>3538</v>
      </c>
      <c r="D22" s="88">
        <v>3692</v>
      </c>
      <c r="E22" s="226">
        <f t="shared" si="0"/>
        <v>-4.1711809317443123E-2</v>
      </c>
      <c r="H22" s="207"/>
      <c r="I22" s="198"/>
    </row>
    <row r="23" spans="2:9" ht="25.5" customHeight="1" thickBot="1">
      <c r="B23" s="42" t="s">
        <v>188</v>
      </c>
      <c r="C23" s="78">
        <f>C4+C5</f>
        <v>843218</v>
      </c>
      <c r="D23" s="44">
        <f>D4+D5</f>
        <v>370917</v>
      </c>
      <c r="E23" s="231">
        <f t="shared" si="0"/>
        <v>1.2733333872537522</v>
      </c>
      <c r="H23" s="206"/>
      <c r="I23" s="199"/>
    </row>
    <row r="24" spans="2:9" ht="15">
      <c r="B24" s="28" t="s">
        <v>108</v>
      </c>
      <c r="C24" s="86">
        <v>-78733</v>
      </c>
      <c r="D24" s="49">
        <v>-34222</v>
      </c>
      <c r="E24" s="224">
        <f t="shared" si="0"/>
        <v>1.3006545497048683</v>
      </c>
      <c r="H24" s="209"/>
      <c r="I24" s="198"/>
    </row>
    <row r="25" spans="2:9" ht="15.75" thickBot="1">
      <c r="B25" s="85" t="s">
        <v>109</v>
      </c>
      <c r="C25" s="87">
        <v>16882</v>
      </c>
      <c r="D25" s="88">
        <v>10351</v>
      </c>
      <c r="E25" s="226">
        <f t="shared" si="0"/>
        <v>0.63095353105980101</v>
      </c>
      <c r="H25" s="209"/>
      <c r="I25" s="198"/>
    </row>
    <row r="26" spans="2:9" ht="25.5" customHeight="1" thickBot="1">
      <c r="B26" s="89" t="s">
        <v>110</v>
      </c>
      <c r="C26" s="90">
        <f>C23+C24+C25</f>
        <v>781367</v>
      </c>
      <c r="D26" s="91">
        <f>D23+D24+D25</f>
        <v>347046</v>
      </c>
      <c r="E26" s="227">
        <f t="shared" si="0"/>
        <v>1.2514796309422958</v>
      </c>
      <c r="H26" s="206"/>
      <c r="I26" s="199"/>
    </row>
    <row r="27" spans="2:9" ht="15">
      <c r="B27" s="28" t="s">
        <v>111</v>
      </c>
      <c r="C27" s="86">
        <v>-54937</v>
      </c>
      <c r="D27" s="49">
        <v>-39241</v>
      </c>
      <c r="E27" s="224">
        <f t="shared" si="0"/>
        <v>0.39998980657985272</v>
      </c>
      <c r="H27" s="209"/>
      <c r="I27" s="198"/>
    </row>
    <row r="28" spans="2:9" ht="15">
      <c r="B28" s="27" t="s">
        <v>112</v>
      </c>
      <c r="C28" s="79">
        <v>-36240</v>
      </c>
      <c r="D28" s="48">
        <v>-26433</v>
      </c>
      <c r="E28" s="225">
        <f t="shared" si="0"/>
        <v>0.37101350584496651</v>
      </c>
      <c r="H28" s="209"/>
      <c r="I28" s="198"/>
    </row>
    <row r="29" spans="2:9" ht="15">
      <c r="B29" s="27" t="s">
        <v>113</v>
      </c>
      <c r="C29" s="79">
        <v>-45711</v>
      </c>
      <c r="D29" s="48">
        <v>-2336698</v>
      </c>
      <c r="E29" s="225">
        <f t="shared" si="0"/>
        <v>-0.98043778014959571</v>
      </c>
      <c r="H29" s="209"/>
      <c r="I29" s="198"/>
    </row>
    <row r="30" spans="2:9" ht="15">
      <c r="B30" s="27" t="s">
        <v>114</v>
      </c>
      <c r="C30" s="79">
        <v>751</v>
      </c>
      <c r="D30" s="48">
        <v>999</v>
      </c>
      <c r="E30" s="225">
        <f t="shared" si="0"/>
        <v>-0.24824824824824826</v>
      </c>
      <c r="H30" s="209"/>
      <c r="I30" s="198"/>
    </row>
    <row r="31" spans="2:9" ht="15">
      <c r="B31" s="27" t="s">
        <v>189</v>
      </c>
      <c r="C31" s="296">
        <v>0</v>
      </c>
      <c r="D31" s="48">
        <v>-14684</v>
      </c>
      <c r="E31" s="225">
        <f t="shared" si="0"/>
        <v>-1</v>
      </c>
      <c r="H31" s="209"/>
      <c r="I31" s="198"/>
    </row>
    <row r="32" spans="2:9" ht="15">
      <c r="B32" s="27" t="s">
        <v>205</v>
      </c>
      <c r="C32" s="296">
        <v>0</v>
      </c>
      <c r="D32" s="48">
        <v>-12000</v>
      </c>
      <c r="E32" s="225">
        <f t="shared" si="0"/>
        <v>-1</v>
      </c>
      <c r="H32" s="209"/>
      <c r="I32" s="198"/>
    </row>
    <row r="33" spans="2:9" ht="15">
      <c r="B33" s="40" t="s">
        <v>115</v>
      </c>
      <c r="C33" s="79">
        <v>-1100</v>
      </c>
      <c r="D33" s="48" t="s">
        <v>180</v>
      </c>
      <c r="E33" s="243" t="s">
        <v>10</v>
      </c>
      <c r="H33" s="204"/>
      <c r="I33" s="198"/>
    </row>
    <row r="34" spans="2:9" ht="15">
      <c r="B34" s="40" t="s">
        <v>116</v>
      </c>
      <c r="C34" s="79">
        <v>1100</v>
      </c>
      <c r="D34" s="48" t="s">
        <v>180</v>
      </c>
      <c r="E34" s="243" t="s">
        <v>10</v>
      </c>
      <c r="H34" s="204"/>
      <c r="I34" s="198"/>
    </row>
    <row r="35" spans="2:9" ht="15">
      <c r="B35" s="40" t="s">
        <v>117</v>
      </c>
      <c r="C35" s="296">
        <v>0</v>
      </c>
      <c r="D35" s="48">
        <v>1</v>
      </c>
      <c r="E35" s="225">
        <f t="shared" si="0"/>
        <v>-1</v>
      </c>
      <c r="H35" s="204"/>
      <c r="I35" s="198"/>
    </row>
    <row r="36" spans="2:9" ht="15.75" thickBot="1">
      <c r="B36" s="309" t="s">
        <v>190</v>
      </c>
      <c r="C36" s="87">
        <v>2706</v>
      </c>
      <c r="D36" s="88">
        <v>1305</v>
      </c>
      <c r="E36" s="225">
        <f t="shared" si="0"/>
        <v>1.0735632183908046</v>
      </c>
      <c r="H36" s="204"/>
      <c r="I36" s="198"/>
    </row>
    <row r="37" spans="2:9" ht="25.5" customHeight="1" thickBot="1">
      <c r="B37" s="89" t="s">
        <v>118</v>
      </c>
      <c r="C37" s="90">
        <f>SUM(C27:C36)</f>
        <v>-133431</v>
      </c>
      <c r="D37" s="91">
        <f>SUM(D27:D36)</f>
        <v>-2426751</v>
      </c>
      <c r="E37" s="227">
        <f t="shared" si="0"/>
        <v>-0.94501660862610137</v>
      </c>
      <c r="H37" s="206"/>
      <c r="I37" s="199"/>
    </row>
    <row r="38" spans="2:9" ht="15">
      <c r="B38" s="39" t="s">
        <v>120</v>
      </c>
      <c r="C38" s="296">
        <v>0</v>
      </c>
      <c r="D38" s="48">
        <v>-18041</v>
      </c>
      <c r="E38" s="244">
        <f t="shared" si="0"/>
        <v>-1</v>
      </c>
      <c r="H38" s="204"/>
      <c r="I38" s="198"/>
    </row>
    <row r="39" spans="2:9" ht="15">
      <c r="B39" s="27" t="s">
        <v>121</v>
      </c>
      <c r="C39" s="296">
        <v>0</v>
      </c>
      <c r="D39" s="48">
        <v>2800000</v>
      </c>
      <c r="E39" s="244">
        <f t="shared" si="0"/>
        <v>-1</v>
      </c>
      <c r="H39" s="209"/>
      <c r="I39" s="198"/>
    </row>
    <row r="40" spans="2:9" ht="15">
      <c r="B40" s="27" t="s">
        <v>147</v>
      </c>
      <c r="C40" s="296">
        <v>0</v>
      </c>
      <c r="D40" s="48">
        <v>1372245</v>
      </c>
      <c r="E40" s="244">
        <f t="shared" si="0"/>
        <v>-1</v>
      </c>
      <c r="H40" s="209"/>
      <c r="I40" s="198"/>
    </row>
    <row r="41" spans="2:9" ht="15">
      <c r="B41" s="27" t="s">
        <v>122</v>
      </c>
      <c r="C41" s="296">
        <v>0</v>
      </c>
      <c r="D41" s="48">
        <v>2480</v>
      </c>
      <c r="E41" s="244">
        <f t="shared" si="0"/>
        <v>-1</v>
      </c>
      <c r="H41" s="209"/>
      <c r="I41" s="198"/>
    </row>
    <row r="42" spans="2:9" ht="15">
      <c r="B42" s="27" t="s">
        <v>123</v>
      </c>
      <c r="C42" s="79">
        <v>-453324</v>
      </c>
      <c r="D42" s="48">
        <v>-1538844</v>
      </c>
      <c r="E42" s="244">
        <f t="shared" si="0"/>
        <v>-0.70541263441908342</v>
      </c>
      <c r="H42" s="209"/>
      <c r="I42" s="198"/>
    </row>
    <row r="43" spans="2:9" ht="15">
      <c r="B43" s="27" t="s">
        <v>148</v>
      </c>
      <c r="C43" s="79">
        <v>-3683</v>
      </c>
      <c r="D43" s="297">
        <v>0</v>
      </c>
      <c r="E43" s="244" t="s">
        <v>10</v>
      </c>
      <c r="H43" s="209"/>
      <c r="I43" s="198"/>
    </row>
    <row r="44" spans="2:9" ht="15">
      <c r="B44" s="27" t="s">
        <v>124</v>
      </c>
      <c r="C44" s="79">
        <v>-335</v>
      </c>
      <c r="D44" s="48">
        <v>-512</v>
      </c>
      <c r="E44" s="244">
        <f t="shared" si="0"/>
        <v>-0.345703125</v>
      </c>
      <c r="H44" s="209"/>
      <c r="I44" s="198"/>
    </row>
    <row r="45" spans="2:9" ht="15">
      <c r="B45" s="27" t="s">
        <v>125</v>
      </c>
      <c r="C45" s="79">
        <v>-195934</v>
      </c>
      <c r="D45" s="48">
        <v>-289899</v>
      </c>
      <c r="E45" s="244">
        <f t="shared" si="0"/>
        <v>-0.32413012807908964</v>
      </c>
      <c r="H45" s="209"/>
      <c r="I45" s="198"/>
    </row>
    <row r="46" spans="2:9" ht="15.75" thickBot="1">
      <c r="B46" s="85" t="s">
        <v>126</v>
      </c>
      <c r="C46" s="87">
        <v>-71</v>
      </c>
      <c r="D46" s="298">
        <v>0</v>
      </c>
      <c r="E46" s="245" t="s">
        <v>10</v>
      </c>
      <c r="H46" s="209"/>
      <c r="I46" s="198"/>
    </row>
    <row r="47" spans="2:9" ht="25.5" customHeight="1" thickBot="1">
      <c r="B47" s="89" t="s">
        <v>127</v>
      </c>
      <c r="C47" s="90">
        <f>SUM(C38:C46)</f>
        <v>-653347</v>
      </c>
      <c r="D47" s="91">
        <f>SUM(D38:D46)</f>
        <v>2327429</v>
      </c>
      <c r="E47" s="227">
        <f t="shared" si="0"/>
        <v>-1.2807161894090002</v>
      </c>
      <c r="H47" s="206"/>
      <c r="I47" s="199"/>
    </row>
    <row r="48" spans="2:9" ht="25.5" customHeight="1" thickBot="1">
      <c r="B48" s="42" t="s">
        <v>128</v>
      </c>
      <c r="C48" s="78">
        <f>C26+C37+C47</f>
        <v>-5411</v>
      </c>
      <c r="D48" s="44">
        <f>D26+D37+D47</f>
        <v>247724</v>
      </c>
      <c r="E48" s="231">
        <f t="shared" si="0"/>
        <v>-1.0218428573735285</v>
      </c>
      <c r="H48" s="206"/>
      <c r="I48" s="199"/>
    </row>
    <row r="49" spans="2:9" ht="25.5" customHeight="1">
      <c r="B49" s="41" t="s">
        <v>129</v>
      </c>
      <c r="C49" s="77">
        <v>277534</v>
      </c>
      <c r="D49" s="45">
        <v>27615</v>
      </c>
      <c r="E49" s="246">
        <f t="shared" si="0"/>
        <v>9.0501176896614162</v>
      </c>
      <c r="H49" s="206"/>
      <c r="I49" s="193"/>
    </row>
    <row r="50" spans="2:9" ht="25.5" customHeight="1" thickBot="1">
      <c r="B50" s="5" t="s">
        <v>130</v>
      </c>
      <c r="C50" s="87">
        <v>-1769</v>
      </c>
      <c r="D50" s="88">
        <v>2195</v>
      </c>
      <c r="E50" s="226">
        <f t="shared" si="0"/>
        <v>-1.8059225512528474</v>
      </c>
      <c r="H50" s="210"/>
      <c r="I50" s="198"/>
    </row>
    <row r="51" spans="2:9" ht="25.5" customHeight="1" thickBot="1">
      <c r="B51" s="42" t="s">
        <v>131</v>
      </c>
      <c r="C51" s="62">
        <f>C49+C48+C50</f>
        <v>270354</v>
      </c>
      <c r="D51" s="50">
        <f>D49+D48+D50</f>
        <v>277534</v>
      </c>
      <c r="E51" s="231">
        <f t="shared" si="0"/>
        <v>-2.5870704129944438E-2</v>
      </c>
      <c r="H51" s="206"/>
      <c r="I51" s="193"/>
    </row>
  </sheetData>
  <mergeCells count="1">
    <mergeCell ref="C2:E2"/>
  </mergeCells>
  <pageMargins left="0.7" right="0.7" top="0.75" bottom="0.75" header="0.3" footer="0.3"/>
  <pageSetup paperSize="9" scale="58" orientation="portrait" horizontalDpi="4294967294" verticalDpi="0" r:id="rId1"/>
</worksheet>
</file>

<file path=xl/worksheets/sheet5.xml><?xml version="1.0" encoding="utf-8"?>
<worksheet xmlns="http://schemas.openxmlformats.org/spreadsheetml/2006/main" xmlns:r="http://schemas.openxmlformats.org/officeDocument/2006/relationships">
  <dimension ref="A1:O25"/>
  <sheetViews>
    <sheetView showGridLines="0" zoomScaleNormal="100" workbookViewId="0">
      <pane ySplit="3" topLeftCell="A4" activePane="bottomLeft" state="frozen"/>
      <selection pane="bottomLeft" activeCell="L12" sqref="L12"/>
    </sheetView>
  </sheetViews>
  <sheetFormatPr defaultRowHeight="14.25"/>
  <cols>
    <col min="1" max="1" width="1.625" customWidth="1"/>
    <col min="2" max="2" width="53.75" customWidth="1"/>
    <col min="3" max="3" width="12.625" customWidth="1"/>
    <col min="4" max="4" width="1.625" customWidth="1"/>
    <col min="5" max="7" width="12.625" customWidth="1"/>
    <col min="8" max="8" width="1.625" customWidth="1"/>
    <col min="9" max="10" width="12.625" customWidth="1"/>
  </cols>
  <sheetData>
    <row r="1" spans="1:15" ht="50.25" customHeight="1" thickBot="1">
      <c r="A1" s="2"/>
      <c r="B1" s="71" t="s">
        <v>201</v>
      </c>
      <c r="C1" s="221"/>
      <c r="D1" s="221"/>
      <c r="E1" s="221"/>
      <c r="F1" s="221"/>
      <c r="G1" s="221"/>
      <c r="H1" s="221"/>
      <c r="I1" s="221"/>
      <c r="J1" s="221"/>
    </row>
    <row r="2" spans="1:15" ht="20.25" customHeight="1" thickBot="1">
      <c r="A2" s="2"/>
      <c r="B2" s="321" t="s">
        <v>45</v>
      </c>
      <c r="C2" s="313" t="s">
        <v>157</v>
      </c>
      <c r="D2" s="314"/>
      <c r="E2" s="314"/>
      <c r="F2" s="315"/>
      <c r="G2" s="313" t="s">
        <v>158</v>
      </c>
      <c r="H2" s="314"/>
      <c r="I2" s="314"/>
      <c r="J2" s="315"/>
    </row>
    <row r="3" spans="1:15" ht="20.25" customHeight="1" thickBot="1">
      <c r="A3" s="2"/>
      <c r="B3" s="322"/>
      <c r="C3" s="35">
        <v>2012</v>
      </c>
      <c r="D3" s="211"/>
      <c r="E3" s="19">
        <v>2011</v>
      </c>
      <c r="F3" s="20" t="s">
        <v>25</v>
      </c>
      <c r="G3" s="36">
        <v>2012</v>
      </c>
      <c r="H3" s="211"/>
      <c r="I3" s="19">
        <v>2011</v>
      </c>
      <c r="J3" s="20" t="s">
        <v>25</v>
      </c>
    </row>
    <row r="4" spans="1:15" ht="30" customHeight="1" thickBot="1">
      <c r="A4" s="2"/>
      <c r="B4" s="4" t="s">
        <v>206</v>
      </c>
      <c r="C4" s="51">
        <v>3566144</v>
      </c>
      <c r="D4" s="212"/>
      <c r="E4" s="52">
        <v>3551671</v>
      </c>
      <c r="F4" s="247">
        <f>(C4-E4)/E4</f>
        <v>4.0749832965947582E-3</v>
      </c>
      <c r="G4" s="51">
        <v>3566144</v>
      </c>
      <c r="H4" s="212"/>
      <c r="I4" s="52">
        <v>3551671</v>
      </c>
      <c r="J4" s="247">
        <f>(G4-I4)/I4</f>
        <v>4.0749832965947582E-3</v>
      </c>
      <c r="M4" s="203"/>
      <c r="N4" s="173"/>
    </row>
    <row r="5" spans="1:15" ht="20.25" customHeight="1">
      <c r="A5" s="2"/>
      <c r="B5" s="3" t="s">
        <v>132</v>
      </c>
      <c r="C5" s="53">
        <v>2761248</v>
      </c>
      <c r="D5" s="213"/>
      <c r="E5" s="54">
        <v>2785016</v>
      </c>
      <c r="F5" s="248">
        <f t="shared" ref="F5:F17" si="0">(C5-E5)/E5</f>
        <v>-8.53424181405062E-3</v>
      </c>
      <c r="G5" s="53">
        <v>2761248</v>
      </c>
      <c r="H5" s="213"/>
      <c r="I5" s="54">
        <v>2785016</v>
      </c>
      <c r="J5" s="248">
        <f t="shared" ref="J5:J9" si="1">(G5-I5)/I5</f>
        <v>-8.53424181405062E-3</v>
      </c>
      <c r="M5" s="210"/>
      <c r="N5" s="173"/>
    </row>
    <row r="6" spans="1:15" ht="20.25" customHeight="1" thickBot="1">
      <c r="A6" s="2"/>
      <c r="B6" s="5" t="s">
        <v>133</v>
      </c>
      <c r="C6" s="55">
        <v>804896</v>
      </c>
      <c r="D6" s="214"/>
      <c r="E6" s="56">
        <v>766655</v>
      </c>
      <c r="F6" s="249">
        <f t="shared" si="0"/>
        <v>4.9880324265804042E-2</v>
      </c>
      <c r="G6" s="55">
        <v>804896</v>
      </c>
      <c r="H6" s="214"/>
      <c r="I6" s="56">
        <v>766655</v>
      </c>
      <c r="J6" s="249">
        <f t="shared" si="1"/>
        <v>4.9880324265804042E-2</v>
      </c>
      <c r="M6" s="210"/>
    </row>
    <row r="7" spans="1:15" ht="30" customHeight="1" thickBot="1">
      <c r="A7" s="2"/>
      <c r="B7" s="6" t="s">
        <v>138</v>
      </c>
      <c r="C7" s="51">
        <v>3526068</v>
      </c>
      <c r="D7" s="215"/>
      <c r="E7" s="57">
        <v>3523203</v>
      </c>
      <c r="F7" s="247">
        <f>(C7-E7)/E7</f>
        <v>8.1318050648798831E-4</v>
      </c>
      <c r="G7" s="51">
        <v>3537603</v>
      </c>
      <c r="H7" s="215"/>
      <c r="I7" s="57">
        <v>3488784</v>
      </c>
      <c r="J7" s="250">
        <f t="shared" si="1"/>
        <v>1.399312769148219E-2</v>
      </c>
      <c r="M7" s="173"/>
    </row>
    <row r="8" spans="1:15" ht="20.25" customHeight="1">
      <c r="A8" s="2"/>
      <c r="B8" s="3" t="s">
        <v>132</v>
      </c>
      <c r="C8" s="53">
        <v>2742889</v>
      </c>
      <c r="D8" s="213"/>
      <c r="E8" s="54">
        <v>2757194</v>
      </c>
      <c r="F8" s="248">
        <f>(C8-E8)/E8</f>
        <v>-5.188245730985923E-3</v>
      </c>
      <c r="G8" s="53">
        <v>2763276</v>
      </c>
      <c r="H8" s="213"/>
      <c r="I8" s="54">
        <v>2734951</v>
      </c>
      <c r="J8" s="248">
        <f>(G8-I8)/I8</f>
        <v>1.0356675494369003E-2</v>
      </c>
      <c r="M8" s="210"/>
    </row>
    <row r="9" spans="1:15" ht="20.25" customHeight="1" thickBot="1">
      <c r="A9" s="2"/>
      <c r="B9" s="5" t="s">
        <v>133</v>
      </c>
      <c r="C9" s="55">
        <v>783180</v>
      </c>
      <c r="D9" s="214"/>
      <c r="E9" s="56">
        <v>766009</v>
      </c>
      <c r="F9" s="249">
        <f t="shared" si="0"/>
        <v>2.2416185710611755E-2</v>
      </c>
      <c r="G9" s="55">
        <v>774327</v>
      </c>
      <c r="H9" s="214"/>
      <c r="I9" s="56">
        <v>753834</v>
      </c>
      <c r="J9" s="249">
        <f t="shared" si="1"/>
        <v>2.7185030125995911E-2</v>
      </c>
      <c r="M9" s="210"/>
    </row>
    <row r="10" spans="1:15" ht="30" customHeight="1" thickBot="1">
      <c r="A10" s="2"/>
      <c r="B10" s="7" t="s">
        <v>143</v>
      </c>
      <c r="C10" s="8">
        <v>8.5999999999999993E-2</v>
      </c>
      <c r="D10" s="216"/>
      <c r="E10" s="9">
        <v>9.8000000000000004E-2</v>
      </c>
      <c r="F10" s="10" t="s">
        <v>181</v>
      </c>
      <c r="G10" s="8">
        <v>8.5999999999999993E-2</v>
      </c>
      <c r="H10" s="216"/>
      <c r="I10" s="9">
        <v>9.8000000000000004E-2</v>
      </c>
      <c r="J10" s="10" t="s">
        <v>181</v>
      </c>
      <c r="M10" s="173"/>
    </row>
    <row r="11" spans="1:15" ht="20.25" customHeight="1">
      <c r="A11" s="2"/>
      <c r="B11" s="3" t="s">
        <v>134</v>
      </c>
      <c r="C11" s="11">
        <v>0.09</v>
      </c>
      <c r="D11" s="217"/>
      <c r="E11" s="12">
        <v>0.106</v>
      </c>
      <c r="F11" s="13" t="s">
        <v>182</v>
      </c>
      <c r="G11" s="11">
        <v>0.09</v>
      </c>
      <c r="H11" s="217"/>
      <c r="I11" s="12">
        <v>0.106</v>
      </c>
      <c r="J11" s="13" t="s">
        <v>182</v>
      </c>
      <c r="M11" s="210"/>
    </row>
    <row r="12" spans="1:15" ht="20.25" customHeight="1" thickBot="1">
      <c r="A12" s="2"/>
      <c r="B12" s="5" t="s">
        <v>135</v>
      </c>
      <c r="C12" s="14">
        <v>7.0999999999999994E-2</v>
      </c>
      <c r="D12" s="218"/>
      <c r="E12" s="15">
        <v>7.0000000000000007E-2</v>
      </c>
      <c r="F12" s="16" t="s">
        <v>183</v>
      </c>
      <c r="G12" s="14">
        <v>7.0999999999999994E-2</v>
      </c>
      <c r="H12" s="218"/>
      <c r="I12" s="15">
        <v>7.0000000000000007E-2</v>
      </c>
      <c r="J12" s="16" t="s">
        <v>183</v>
      </c>
      <c r="M12" s="210"/>
    </row>
    <row r="13" spans="1:15" ht="30" customHeight="1" thickBot="1">
      <c r="A13" s="2"/>
      <c r="B13" s="7" t="s">
        <v>144</v>
      </c>
      <c r="C13" s="251">
        <v>40.4</v>
      </c>
      <c r="D13" s="252"/>
      <c r="E13" s="253">
        <v>38.299999999999997</v>
      </c>
      <c r="F13" s="247">
        <f t="shared" si="0"/>
        <v>5.4830287206266357E-2</v>
      </c>
      <c r="G13" s="251">
        <v>39.299999999999997</v>
      </c>
      <c r="H13" s="252"/>
      <c r="I13" s="253">
        <v>37.299999999999997</v>
      </c>
      <c r="J13" s="247">
        <f t="shared" ref="J13:J17" si="2">(G13-I13)/I13</f>
        <v>5.3619302949061663E-2</v>
      </c>
      <c r="M13" s="173"/>
    </row>
    <row r="14" spans="1:15" ht="20.25" customHeight="1">
      <c r="A14" s="2"/>
      <c r="B14" s="3" t="s">
        <v>136</v>
      </c>
      <c r="C14" s="255">
        <v>48.2</v>
      </c>
      <c r="D14" s="256"/>
      <c r="E14" s="257">
        <v>45.2</v>
      </c>
      <c r="F14" s="254">
        <f t="shared" si="0"/>
        <v>6.6371681415929196E-2</v>
      </c>
      <c r="G14" s="255">
        <v>46.6</v>
      </c>
      <c r="H14" s="256"/>
      <c r="I14" s="257">
        <v>44.2</v>
      </c>
      <c r="J14" s="258">
        <f>(G14-I14)/I14</f>
        <v>5.4298642533936618E-2</v>
      </c>
      <c r="M14" s="210"/>
    </row>
    <row r="15" spans="1:15" ht="20.25" customHeight="1" thickBot="1">
      <c r="A15" s="2"/>
      <c r="B15" s="5" t="s">
        <v>137</v>
      </c>
      <c r="C15" s="17">
        <v>13.4</v>
      </c>
      <c r="D15" s="219"/>
      <c r="E15" s="18">
        <v>13.9</v>
      </c>
      <c r="F15" s="259">
        <f t="shared" si="0"/>
        <v>-3.5971223021582732E-2</v>
      </c>
      <c r="G15" s="17">
        <v>13.4</v>
      </c>
      <c r="H15" s="219"/>
      <c r="I15" s="18">
        <v>12.7</v>
      </c>
      <c r="J15" s="249">
        <f t="shared" si="2"/>
        <v>5.5118110236220562E-2</v>
      </c>
      <c r="M15" s="210"/>
    </row>
    <row r="16" spans="1:15" ht="30" customHeight="1" thickBot="1">
      <c r="A16" s="2"/>
      <c r="B16" s="7" t="s">
        <v>207</v>
      </c>
      <c r="C16" s="58">
        <v>144887</v>
      </c>
      <c r="D16" s="260" t="s">
        <v>149</v>
      </c>
      <c r="E16" s="59">
        <v>142651</v>
      </c>
      <c r="F16" s="250">
        <f t="shared" si="0"/>
        <v>1.5674618474458644E-2</v>
      </c>
      <c r="G16" s="58">
        <v>144887</v>
      </c>
      <c r="H16" s="260" t="s">
        <v>149</v>
      </c>
      <c r="I16" s="59">
        <v>142651</v>
      </c>
      <c r="J16" s="250">
        <f t="shared" si="2"/>
        <v>1.5674618474458644E-2</v>
      </c>
      <c r="M16" s="23"/>
      <c r="N16" s="21"/>
      <c r="O16" s="22"/>
    </row>
    <row r="17" spans="1:15" ht="30" customHeight="1" thickBot="1">
      <c r="A17" s="2"/>
      <c r="B17" s="7" t="s">
        <v>208</v>
      </c>
      <c r="C17" s="58">
        <v>150199</v>
      </c>
      <c r="D17" s="220"/>
      <c r="E17" s="59">
        <v>73190</v>
      </c>
      <c r="F17" s="250">
        <f t="shared" si="0"/>
        <v>1.052179259461675</v>
      </c>
      <c r="G17" s="58">
        <v>150199</v>
      </c>
      <c r="H17" s="220"/>
      <c r="I17" s="59">
        <v>73190</v>
      </c>
      <c r="J17" s="250">
        <f t="shared" si="2"/>
        <v>1.052179259461675</v>
      </c>
      <c r="M17" s="23"/>
      <c r="N17" s="21"/>
      <c r="O17" s="22"/>
    </row>
    <row r="18" spans="1:15" ht="15" customHeight="1">
      <c r="A18" s="2"/>
      <c r="B18" s="2"/>
      <c r="C18" s="2"/>
      <c r="D18" s="2"/>
      <c r="E18" s="200"/>
      <c r="F18" s="200"/>
      <c r="G18" s="2"/>
      <c r="H18" s="2"/>
      <c r="I18" s="2"/>
      <c r="J18" s="200"/>
      <c r="N18" s="21"/>
      <c r="O18" s="22"/>
    </row>
    <row r="19" spans="1:15" ht="30" customHeight="1">
      <c r="A19" s="2"/>
      <c r="B19" s="320" t="s">
        <v>139</v>
      </c>
      <c r="C19" s="320"/>
      <c r="D19" s="320"/>
      <c r="E19" s="320"/>
      <c r="F19" s="320"/>
      <c r="G19" s="320"/>
      <c r="H19" s="320"/>
      <c r="I19" s="320"/>
      <c r="J19" s="320"/>
    </row>
    <row r="20" spans="1:15" ht="42.75" customHeight="1">
      <c r="A20" s="2"/>
      <c r="B20" s="323" t="s">
        <v>140</v>
      </c>
      <c r="C20" s="323"/>
      <c r="D20" s="323"/>
      <c r="E20" s="323"/>
      <c r="F20" s="323"/>
      <c r="G20" s="323"/>
      <c r="H20" s="323"/>
      <c r="I20" s="323"/>
      <c r="J20" s="323"/>
    </row>
    <row r="21" spans="1:15" ht="30" customHeight="1">
      <c r="A21" s="2"/>
      <c r="B21" s="323" t="s">
        <v>141</v>
      </c>
      <c r="C21" s="323"/>
      <c r="D21" s="323"/>
      <c r="E21" s="323"/>
      <c r="F21" s="323"/>
      <c r="G21" s="323"/>
      <c r="H21" s="323"/>
      <c r="I21" s="323"/>
      <c r="J21" s="323"/>
    </row>
    <row r="22" spans="1:15" ht="52.5" customHeight="1">
      <c r="A22" s="2"/>
      <c r="B22" s="320" t="s">
        <v>142</v>
      </c>
      <c r="C22" s="320"/>
      <c r="D22" s="320"/>
      <c r="E22" s="320"/>
      <c r="F22" s="320"/>
      <c r="G22" s="320"/>
      <c r="H22" s="320"/>
      <c r="I22" s="320"/>
      <c r="J22" s="320"/>
    </row>
    <row r="23" spans="1:15" ht="21" customHeight="1">
      <c r="B23" s="319" t="s">
        <v>160</v>
      </c>
      <c r="C23" s="319"/>
      <c r="D23" s="319"/>
      <c r="E23" s="319"/>
      <c r="F23" s="319"/>
      <c r="G23" s="319"/>
      <c r="H23" s="319"/>
      <c r="I23" s="319"/>
      <c r="J23" s="319"/>
      <c r="K23" s="222"/>
      <c r="L23" s="222"/>
    </row>
    <row r="25" spans="1:15">
      <c r="B25" s="319"/>
      <c r="C25" s="319"/>
      <c r="D25" s="319"/>
      <c r="E25" s="319"/>
      <c r="F25" s="319"/>
      <c r="G25" s="319"/>
      <c r="H25" s="319"/>
      <c r="I25" s="319"/>
      <c r="J25" s="319"/>
    </row>
  </sheetData>
  <mergeCells count="9">
    <mergeCell ref="B25:J25"/>
    <mergeCell ref="B23:J23"/>
    <mergeCell ref="C2:F2"/>
    <mergeCell ref="G2:J2"/>
    <mergeCell ref="B19:J19"/>
    <mergeCell ref="B22:J22"/>
    <mergeCell ref="B2:B3"/>
    <mergeCell ref="B20:J20"/>
    <mergeCell ref="B21:J21"/>
  </mergeCells>
  <pageMargins left="0.7" right="0.7" top="0.75" bottom="0.75" header="0.3" footer="0.3"/>
  <pageSetup paperSize="9" scale="59" orientation="portrait" horizontalDpi="4294967294" verticalDpi="0" r:id="rId1"/>
  <colBreaks count="1" manualBreakCount="1">
    <brk id="10" max="1048575" man="1"/>
  </colBreaks>
  <ignoredErrors>
    <ignoredError sqref="D16 H16" numberStoredAsText="1"/>
  </ignoredErrors>
</worksheet>
</file>

<file path=xl/worksheets/sheet6.xml><?xml version="1.0" encoding="utf-8"?>
<worksheet xmlns="http://schemas.openxmlformats.org/spreadsheetml/2006/main" xmlns:r="http://schemas.openxmlformats.org/officeDocument/2006/relationships">
  <dimension ref="B1:L53"/>
  <sheetViews>
    <sheetView showGridLines="0" zoomScaleNormal="100" workbookViewId="0">
      <pane ySplit="3" topLeftCell="A4" activePane="bottomLeft" state="frozen"/>
      <selection pane="bottomLeft" activeCell="I10" sqref="I10"/>
    </sheetView>
  </sheetViews>
  <sheetFormatPr defaultRowHeight="14.25"/>
  <cols>
    <col min="1" max="1" width="1.625" customWidth="1"/>
    <col min="2" max="2" width="30.75" customWidth="1"/>
    <col min="3" max="8" width="12.625" customWidth="1"/>
    <col min="11" max="11" width="9" customWidth="1"/>
  </cols>
  <sheetData>
    <row r="1" spans="2:11" ht="50.25" customHeight="1" thickBot="1">
      <c r="B1" s="71" t="s">
        <v>201</v>
      </c>
    </row>
    <row r="2" spans="2:11" ht="32.25" customHeight="1" thickBot="1">
      <c r="B2" s="325" t="s">
        <v>46</v>
      </c>
      <c r="C2" s="313" t="s">
        <v>155</v>
      </c>
      <c r="D2" s="314"/>
      <c r="E2" s="315"/>
      <c r="F2" s="313" t="s">
        <v>156</v>
      </c>
      <c r="G2" s="314"/>
      <c r="H2" s="315"/>
    </row>
    <row r="3" spans="2:11" ht="20.25" customHeight="1" thickBot="1">
      <c r="B3" s="326"/>
      <c r="C3" s="37">
        <v>2012</v>
      </c>
      <c r="D3" s="19">
        <v>2011</v>
      </c>
      <c r="E3" s="33" t="s">
        <v>25</v>
      </c>
      <c r="F3" s="37">
        <v>2012</v>
      </c>
      <c r="G3" s="19">
        <v>2011</v>
      </c>
      <c r="H3" s="33" t="s">
        <v>25</v>
      </c>
    </row>
    <row r="4" spans="2:11" ht="25.5" customHeight="1">
      <c r="B4" s="24" t="s">
        <v>200</v>
      </c>
      <c r="C4" s="261">
        <v>0.2084</v>
      </c>
      <c r="D4" s="262">
        <v>0.21329999999999999</v>
      </c>
      <c r="E4" s="263">
        <f t="shared" ref="E4:E18" si="0">IFERROR((C4-D4)/D4,"--")</f>
        <v>-2.2972339428035574E-2</v>
      </c>
      <c r="F4" s="261">
        <v>0.2054</v>
      </c>
      <c r="G4" s="262">
        <v>0.20799999999999999</v>
      </c>
      <c r="H4" s="263">
        <f t="shared" ref="H4:H18" si="1">IFERROR((F4-G4)/G4,"--")</f>
        <v>-1.2499999999999959E-2</v>
      </c>
      <c r="K4" s="203"/>
    </row>
    <row r="5" spans="2:11" ht="25.5" customHeight="1">
      <c r="B5" s="25" t="s">
        <v>153</v>
      </c>
      <c r="C5" s="264">
        <v>0.15570000000000001</v>
      </c>
      <c r="D5" s="265">
        <v>0.1701</v>
      </c>
      <c r="E5" s="266">
        <f t="shared" si="0"/>
        <v>-8.4656084656084638E-2</v>
      </c>
      <c r="F5" s="264">
        <v>0.15709999999999999</v>
      </c>
      <c r="G5" s="265">
        <v>0.16450000000000001</v>
      </c>
      <c r="H5" s="266">
        <f t="shared" si="1"/>
        <v>-4.498480243161105E-2</v>
      </c>
      <c r="K5" s="173"/>
    </row>
    <row r="6" spans="2:11" ht="25.5" customHeight="1">
      <c r="B6" s="25" t="s">
        <v>145</v>
      </c>
      <c r="C6" s="267">
        <v>5.2699999999999997E-2</v>
      </c>
      <c r="D6" s="268">
        <v>4.3200000000000002E-2</v>
      </c>
      <c r="E6" s="269">
        <f t="shared" si="0"/>
        <v>0.21990740740740727</v>
      </c>
      <c r="F6" s="267">
        <v>4.8300000000000003E-2</v>
      </c>
      <c r="G6" s="268">
        <v>4.3499999999999997E-2</v>
      </c>
      <c r="H6" s="269">
        <f t="shared" si="1"/>
        <v>0.11034482758620703</v>
      </c>
      <c r="K6" s="173"/>
    </row>
    <row r="7" spans="2:11" ht="18" customHeight="1">
      <c r="B7" s="30" t="s">
        <v>1</v>
      </c>
      <c r="C7" s="270">
        <v>1.7100000000000001E-2</v>
      </c>
      <c r="D7" s="271">
        <v>1.44E-2</v>
      </c>
      <c r="E7" s="272">
        <f t="shared" si="0"/>
        <v>0.18750000000000008</v>
      </c>
      <c r="F7" s="270">
        <v>1.49E-2</v>
      </c>
      <c r="G7" s="271">
        <v>1.4500000000000001E-2</v>
      </c>
      <c r="H7" s="272">
        <f t="shared" si="1"/>
        <v>2.7586206896551675E-2</v>
      </c>
    </row>
    <row r="8" spans="2:11" ht="18" customHeight="1">
      <c r="B8" s="30" t="s">
        <v>2</v>
      </c>
      <c r="C8" s="270">
        <v>6.8999999999999999E-3</v>
      </c>
      <c r="D8" s="271">
        <v>6.1999999999999998E-3</v>
      </c>
      <c r="E8" s="272">
        <f t="shared" si="0"/>
        <v>0.11290322580645164</v>
      </c>
      <c r="F8" s="270">
        <v>7.4000000000000003E-3</v>
      </c>
      <c r="G8" s="271">
        <v>6.6E-3</v>
      </c>
      <c r="H8" s="272">
        <f t="shared" si="1"/>
        <v>0.12121212121212127</v>
      </c>
    </row>
    <row r="9" spans="2:11" ht="18" customHeight="1">
      <c r="B9" s="30" t="s">
        <v>3</v>
      </c>
      <c r="C9" s="270">
        <v>6.8999999999999999E-3</v>
      </c>
      <c r="D9" s="271">
        <v>6.7000000000000002E-3</v>
      </c>
      <c r="E9" s="272">
        <f t="shared" si="0"/>
        <v>2.9850746268656664E-2</v>
      </c>
      <c r="F9" s="270">
        <v>6.7000000000000002E-3</v>
      </c>
      <c r="G9" s="271">
        <v>6.4999999999999997E-3</v>
      </c>
      <c r="H9" s="272">
        <f t="shared" si="1"/>
        <v>3.0769230769230851E-2</v>
      </c>
    </row>
    <row r="10" spans="2:11" ht="18" customHeight="1">
      <c r="B10" s="30" t="s">
        <v>8</v>
      </c>
      <c r="C10" s="270">
        <v>2.0999999999999999E-3</v>
      </c>
      <c r="D10" s="271">
        <v>1.6000000000000001E-3</v>
      </c>
      <c r="E10" s="272">
        <f t="shared" si="0"/>
        <v>0.31249999999999983</v>
      </c>
      <c r="F10" s="270">
        <v>1.6999999999999999E-3</v>
      </c>
      <c r="G10" s="271">
        <v>1.6999999999999999E-3</v>
      </c>
      <c r="H10" s="272">
        <f t="shared" si="1"/>
        <v>0</v>
      </c>
    </row>
    <row r="11" spans="2:11" ht="18" customHeight="1">
      <c r="B11" s="30" t="s">
        <v>161</v>
      </c>
      <c r="C11" s="270">
        <v>2.8E-3</v>
      </c>
      <c r="D11" s="271"/>
      <c r="E11" s="272" t="str">
        <f t="shared" si="0"/>
        <v>--</v>
      </c>
      <c r="F11" s="270">
        <v>2.8E-3</v>
      </c>
      <c r="G11" s="271"/>
      <c r="H11" s="272" t="str">
        <f t="shared" si="1"/>
        <v>--</v>
      </c>
    </row>
    <row r="12" spans="2:11" ht="18" customHeight="1">
      <c r="B12" s="30" t="s">
        <v>4</v>
      </c>
      <c r="C12" s="270">
        <v>4.4999999999999997E-3</v>
      </c>
      <c r="D12" s="271">
        <v>3.7000000000000002E-3</v>
      </c>
      <c r="E12" s="272">
        <f t="shared" si="0"/>
        <v>0.21621621621621606</v>
      </c>
      <c r="F12" s="270">
        <v>4.1999999999999997E-3</v>
      </c>
      <c r="G12" s="271">
        <v>3.8999999999999998E-3</v>
      </c>
      <c r="H12" s="272">
        <f t="shared" si="1"/>
        <v>7.69230769230769E-2</v>
      </c>
    </row>
    <row r="13" spans="2:11" ht="18" customHeight="1">
      <c r="B13" s="30" t="s">
        <v>162</v>
      </c>
      <c r="C13" s="270">
        <v>3.7000000000000002E-3</v>
      </c>
      <c r="D13" s="271">
        <v>3.3E-3</v>
      </c>
      <c r="E13" s="272">
        <f t="shared" si="0"/>
        <v>0.12121212121212127</v>
      </c>
      <c r="F13" s="270">
        <v>3.8E-3</v>
      </c>
      <c r="G13" s="271">
        <v>3.0000000000000001E-3</v>
      </c>
      <c r="H13" s="272">
        <f t="shared" si="1"/>
        <v>0.26666666666666666</v>
      </c>
    </row>
    <row r="14" spans="2:11" ht="18" customHeight="1">
      <c r="B14" s="30" t="s">
        <v>6</v>
      </c>
      <c r="C14" s="270">
        <v>3.5999999999999999E-3</v>
      </c>
      <c r="D14" s="271">
        <v>3.0000000000000001E-3</v>
      </c>
      <c r="E14" s="272">
        <f t="shared" si="0"/>
        <v>0.19999999999999996</v>
      </c>
      <c r="F14" s="270">
        <v>3.5999999999999999E-3</v>
      </c>
      <c r="G14" s="271">
        <v>3.3E-3</v>
      </c>
      <c r="H14" s="272">
        <f t="shared" si="1"/>
        <v>9.0909090909090884E-2</v>
      </c>
    </row>
    <row r="15" spans="2:11" ht="18" customHeight="1">
      <c r="B15" s="30" t="s">
        <v>7</v>
      </c>
      <c r="C15" s="270">
        <v>4.7000000000000002E-3</v>
      </c>
      <c r="D15" s="271">
        <v>3.7000000000000002E-3</v>
      </c>
      <c r="E15" s="272">
        <f t="shared" si="0"/>
        <v>0.27027027027027029</v>
      </c>
      <c r="F15" s="270">
        <v>3.8999999999999998E-3</v>
      </c>
      <c r="G15" s="271">
        <v>3.3E-3</v>
      </c>
      <c r="H15" s="272">
        <f t="shared" si="1"/>
        <v>0.18181818181818177</v>
      </c>
    </row>
    <row r="16" spans="2:11" ht="18" customHeight="1">
      <c r="B16" s="30" t="s">
        <v>163</v>
      </c>
      <c r="C16" s="270">
        <v>1E-3</v>
      </c>
      <c r="D16" s="271"/>
      <c r="E16" s="272" t="str">
        <f t="shared" si="0"/>
        <v>--</v>
      </c>
      <c r="F16" s="270">
        <v>1.1999999999999999E-3</v>
      </c>
      <c r="G16" s="271"/>
      <c r="H16" s="272" t="str">
        <f t="shared" si="1"/>
        <v>--</v>
      </c>
    </row>
    <row r="17" spans="2:12" ht="18" customHeight="1">
      <c r="B17" s="30" t="s">
        <v>164</v>
      </c>
      <c r="C17" s="270">
        <v>2.0000000000000001E-4</v>
      </c>
      <c r="D17" s="271">
        <v>2.0000000000000001E-4</v>
      </c>
      <c r="E17" s="272">
        <f t="shared" si="0"/>
        <v>0</v>
      </c>
      <c r="F17" s="270">
        <v>2.0000000000000001E-4</v>
      </c>
      <c r="G17" s="271">
        <v>2.0000000000000001E-4</v>
      </c>
      <c r="H17" s="272"/>
    </row>
    <row r="18" spans="2:12" ht="16.5" thickBot="1">
      <c r="B18" s="30" t="s">
        <v>165</v>
      </c>
      <c r="C18" s="270"/>
      <c r="D18" s="271">
        <v>2.9999999999999997E-4</v>
      </c>
      <c r="E18" s="272">
        <f t="shared" si="0"/>
        <v>-1</v>
      </c>
      <c r="F18" s="270">
        <v>1E-4</v>
      </c>
      <c r="G18" s="271">
        <v>2.9999999999999997E-4</v>
      </c>
      <c r="H18" s="272">
        <f t="shared" si="1"/>
        <v>-0.66666666666666663</v>
      </c>
    </row>
    <row r="19" spans="2:12" ht="30" customHeight="1" thickBot="1">
      <c r="B19" s="26" t="s">
        <v>209</v>
      </c>
      <c r="C19" s="310">
        <v>0.23400000000000001</v>
      </c>
      <c r="D19" s="311">
        <v>0.22900000000000001</v>
      </c>
      <c r="E19" s="247">
        <v>2.3E-2</v>
      </c>
      <c r="F19" s="310">
        <v>0.23200000000000001</v>
      </c>
      <c r="G19" s="311">
        <v>0.22600000000000001</v>
      </c>
      <c r="H19" s="247">
        <v>2.8000000000000001E-2</v>
      </c>
    </row>
    <row r="20" spans="2:12" ht="10.5" customHeight="1">
      <c r="H20" s="174"/>
    </row>
    <row r="21" spans="2:12">
      <c r="B21" s="281" t="s">
        <v>172</v>
      </c>
      <c r="E21" s="312"/>
      <c r="H21" s="312"/>
    </row>
    <row r="22" spans="2:12">
      <c r="B22" s="324" t="s">
        <v>177</v>
      </c>
      <c r="C22" s="324"/>
      <c r="D22" s="324"/>
      <c r="E22" s="324"/>
      <c r="H22" s="175"/>
    </row>
    <row r="23" spans="2:12">
      <c r="B23" s="282" t="s">
        <v>173</v>
      </c>
      <c r="H23" s="175"/>
    </row>
    <row r="24" spans="2:12">
      <c r="B24" s="324" t="s">
        <v>174</v>
      </c>
      <c r="C24" s="324"/>
      <c r="D24" s="324"/>
      <c r="E24" s="324"/>
      <c r="H24" s="175"/>
    </row>
    <row r="25" spans="2:12">
      <c r="B25" s="324" t="s">
        <v>175</v>
      </c>
      <c r="C25" s="324"/>
      <c r="D25" s="324"/>
      <c r="E25" s="324"/>
    </row>
    <row r="26" spans="2:12" ht="14.25" customHeight="1">
      <c r="B26" s="282" t="s">
        <v>176</v>
      </c>
    </row>
    <row r="27" spans="2:12" ht="15" thickBot="1"/>
    <row r="28" spans="2:12" ht="32.25" customHeight="1" thickBot="1">
      <c r="B28" s="327" t="s">
        <v>146</v>
      </c>
      <c r="C28" s="313" t="s">
        <v>155</v>
      </c>
      <c r="D28" s="314"/>
      <c r="E28" s="315"/>
      <c r="F28" s="313" t="s">
        <v>156</v>
      </c>
      <c r="G28" s="314"/>
      <c r="H28" s="315"/>
    </row>
    <row r="29" spans="2:12" ht="20.25" customHeight="1" thickBot="1">
      <c r="B29" s="328"/>
      <c r="C29" s="38">
        <v>2012</v>
      </c>
      <c r="D29" s="34">
        <v>2011</v>
      </c>
      <c r="E29" s="33" t="s">
        <v>25</v>
      </c>
      <c r="F29" s="37">
        <v>2012</v>
      </c>
      <c r="G29" s="19">
        <v>2011</v>
      </c>
      <c r="H29" s="33" t="s">
        <v>25</v>
      </c>
      <c r="L29" s="1"/>
    </row>
    <row r="30" spans="2:12" ht="18" customHeight="1">
      <c r="B30" s="29" t="s">
        <v>9</v>
      </c>
      <c r="C30" s="273">
        <v>98.6</v>
      </c>
      <c r="D30" s="274">
        <v>97.8</v>
      </c>
      <c r="E30" s="275">
        <v>8.0000000000000002E-3</v>
      </c>
      <c r="F30" s="273">
        <v>98.5</v>
      </c>
      <c r="G30" s="274">
        <v>97.5</v>
      </c>
      <c r="H30" s="275">
        <v>0.01</v>
      </c>
    </row>
    <row r="31" spans="2:12" ht="18" customHeight="1">
      <c r="B31" s="30" t="s">
        <v>1</v>
      </c>
      <c r="C31" s="276">
        <v>61.5</v>
      </c>
      <c r="D31" s="277">
        <v>57.6</v>
      </c>
      <c r="E31" s="278">
        <v>6.7000000000000004E-2</v>
      </c>
      <c r="F31" s="276">
        <v>58</v>
      </c>
      <c r="G31" s="277">
        <v>55.8</v>
      </c>
      <c r="H31" s="278">
        <v>0.04</v>
      </c>
    </row>
    <row r="32" spans="2:12" ht="18" customHeight="1">
      <c r="B32" s="30" t="s">
        <v>166</v>
      </c>
      <c r="C32" s="276">
        <v>53.4</v>
      </c>
      <c r="D32" s="277">
        <v>51</v>
      </c>
      <c r="E32" s="278">
        <v>4.7E-2</v>
      </c>
      <c r="F32" s="276">
        <v>52.4</v>
      </c>
      <c r="G32" s="277">
        <v>49.9</v>
      </c>
      <c r="H32" s="278">
        <v>4.8000000000000001E-2</v>
      </c>
    </row>
    <row r="33" spans="2:8" ht="18" customHeight="1">
      <c r="B33" s="30" t="s">
        <v>2</v>
      </c>
      <c r="C33" s="276">
        <v>52.1</v>
      </c>
      <c r="D33" s="277">
        <v>48.9</v>
      </c>
      <c r="E33" s="278">
        <v>6.6000000000000003E-2</v>
      </c>
      <c r="F33" s="276">
        <v>49.7</v>
      </c>
      <c r="G33" s="277">
        <v>46.3</v>
      </c>
      <c r="H33" s="278">
        <v>7.2999999999999995E-2</v>
      </c>
    </row>
    <row r="34" spans="2:8" ht="18" customHeight="1">
      <c r="B34" s="30" t="s">
        <v>6</v>
      </c>
      <c r="C34" s="276">
        <v>50.9</v>
      </c>
      <c r="D34" s="277">
        <v>47.6</v>
      </c>
      <c r="E34" s="278">
        <v>6.9000000000000006E-2</v>
      </c>
      <c r="F34" s="276">
        <v>48.7</v>
      </c>
      <c r="G34" s="277">
        <v>45.8</v>
      </c>
      <c r="H34" s="278">
        <v>6.3E-2</v>
      </c>
    </row>
    <row r="35" spans="2:8" ht="18" customHeight="1">
      <c r="B35" s="30" t="s">
        <v>3</v>
      </c>
      <c r="C35" s="276">
        <v>46.9</v>
      </c>
      <c r="D35" s="277">
        <v>43.7</v>
      </c>
      <c r="E35" s="278">
        <v>7.2999999999999995E-2</v>
      </c>
      <c r="F35" s="276">
        <v>44</v>
      </c>
      <c r="G35" s="277">
        <v>42.4</v>
      </c>
      <c r="H35" s="278">
        <v>3.6999999999999998E-2</v>
      </c>
    </row>
    <row r="36" spans="2:8" ht="18" customHeight="1">
      <c r="B36" s="30" t="s">
        <v>7</v>
      </c>
      <c r="C36" s="276">
        <v>39.6</v>
      </c>
      <c r="D36" s="277">
        <v>38.299999999999997</v>
      </c>
      <c r="E36" s="278">
        <v>3.5000000000000003E-2</v>
      </c>
      <c r="F36" s="276">
        <v>39</v>
      </c>
      <c r="G36" s="277">
        <v>36.6</v>
      </c>
      <c r="H36" s="278">
        <v>6.5000000000000002E-2</v>
      </c>
    </row>
    <row r="37" spans="2:8" ht="18" customHeight="1">
      <c r="B37" s="30" t="s">
        <v>5</v>
      </c>
      <c r="C37" s="276">
        <v>38.1</v>
      </c>
      <c r="D37" s="277">
        <v>36.700000000000003</v>
      </c>
      <c r="E37" s="278">
        <v>3.9E-2</v>
      </c>
      <c r="F37" s="276">
        <v>37.4</v>
      </c>
      <c r="G37" s="277">
        <v>35.4</v>
      </c>
      <c r="H37" s="278">
        <v>5.7000000000000002E-2</v>
      </c>
    </row>
    <row r="38" spans="2:8" ht="18" customHeight="1">
      <c r="B38" s="30" t="s">
        <v>4</v>
      </c>
      <c r="C38" s="276">
        <v>40.700000000000003</v>
      </c>
      <c r="D38" s="277">
        <v>35.799999999999997</v>
      </c>
      <c r="E38" s="278">
        <v>0.13800000000000001</v>
      </c>
      <c r="F38" s="276">
        <v>37.299999999999997</v>
      </c>
      <c r="G38" s="277">
        <v>34.4</v>
      </c>
      <c r="H38" s="278">
        <v>8.5000000000000006E-2</v>
      </c>
    </row>
    <row r="39" spans="2:8" ht="18" customHeight="1">
      <c r="B39" s="30" t="s">
        <v>167</v>
      </c>
      <c r="C39" s="276">
        <v>57.8</v>
      </c>
      <c r="D39" s="277">
        <v>27.3</v>
      </c>
      <c r="E39" s="32">
        <v>1.1160000000000001</v>
      </c>
      <c r="F39" s="276">
        <v>43.4</v>
      </c>
      <c r="G39" s="277">
        <v>19.399999999999999</v>
      </c>
      <c r="H39" s="32">
        <v>1.244</v>
      </c>
    </row>
    <row r="40" spans="2:8" ht="18" customHeight="1">
      <c r="B40" s="30" t="s">
        <v>168</v>
      </c>
      <c r="C40" s="276">
        <v>31.6</v>
      </c>
      <c r="D40" s="277">
        <v>30.8</v>
      </c>
      <c r="E40" s="278">
        <v>2.4E-2</v>
      </c>
      <c r="F40" s="276">
        <v>30.7</v>
      </c>
      <c r="G40" s="277">
        <v>30</v>
      </c>
      <c r="H40" s="278">
        <v>2.4E-2</v>
      </c>
    </row>
    <row r="41" spans="2:8" ht="18" customHeight="1">
      <c r="B41" s="30" t="s">
        <v>210</v>
      </c>
      <c r="C41" s="276">
        <v>32.5</v>
      </c>
      <c r="D41" s="277">
        <v>19.2</v>
      </c>
      <c r="E41" s="278">
        <v>0.69199999999999995</v>
      </c>
      <c r="F41" s="276">
        <v>31.2</v>
      </c>
      <c r="G41" s="277">
        <v>10.199999999999999</v>
      </c>
      <c r="H41" s="278">
        <v>2.0659999999999998</v>
      </c>
    </row>
    <row r="42" spans="2:8" ht="18" customHeight="1">
      <c r="B42" s="30" t="s">
        <v>169</v>
      </c>
      <c r="C42" s="276" t="s">
        <v>191</v>
      </c>
      <c r="D42" s="277">
        <v>15.8</v>
      </c>
      <c r="E42" s="32">
        <v>-1</v>
      </c>
      <c r="F42" s="276">
        <v>15</v>
      </c>
      <c r="G42" s="277">
        <v>15.2</v>
      </c>
      <c r="H42" s="32">
        <v>-1.0999999999999999E-2</v>
      </c>
    </row>
    <row r="43" spans="2:8" ht="18" customHeight="1">
      <c r="B43" s="30" t="s">
        <v>170</v>
      </c>
      <c r="C43" s="276" t="s">
        <v>191</v>
      </c>
      <c r="D43" s="277">
        <v>4.7</v>
      </c>
      <c r="E43" s="176">
        <v>-1</v>
      </c>
      <c r="F43" s="276">
        <v>5.7</v>
      </c>
      <c r="G43" s="277">
        <v>3.6</v>
      </c>
      <c r="H43" s="176">
        <v>0.59799999999999998</v>
      </c>
    </row>
    <row r="44" spans="2:8" ht="16.5" thickBot="1">
      <c r="B44" s="31" t="s">
        <v>171</v>
      </c>
      <c r="C44" s="279">
        <v>19.3</v>
      </c>
      <c r="D44" s="280" t="s">
        <v>191</v>
      </c>
      <c r="E44" s="177" t="s">
        <v>11</v>
      </c>
      <c r="F44" s="279">
        <v>19.3</v>
      </c>
      <c r="G44" s="280" t="s">
        <v>191</v>
      </c>
      <c r="H44" s="177" t="s">
        <v>11</v>
      </c>
    </row>
    <row r="45" spans="2:8" ht="10.5" customHeight="1"/>
    <row r="46" spans="2:8">
      <c r="B46" s="324" t="s">
        <v>192</v>
      </c>
      <c r="C46" s="324"/>
      <c r="D46" s="324"/>
      <c r="E46" s="324"/>
      <c r="F46" s="324"/>
      <c r="G46" s="324"/>
      <c r="H46" s="324"/>
    </row>
    <row r="47" spans="2:8">
      <c r="B47" s="324" t="s">
        <v>193</v>
      </c>
      <c r="C47" s="324"/>
      <c r="D47" s="324"/>
      <c r="E47" s="324"/>
      <c r="F47" s="324"/>
      <c r="G47" s="324"/>
      <c r="H47" s="324"/>
    </row>
    <row r="48" spans="2:8">
      <c r="B48" s="324" t="s">
        <v>194</v>
      </c>
      <c r="C48" s="324"/>
      <c r="D48" s="324"/>
      <c r="E48" s="324"/>
      <c r="F48" s="324"/>
      <c r="G48" s="324"/>
      <c r="H48" s="324"/>
    </row>
    <row r="49" spans="2:8">
      <c r="B49" s="324" t="s">
        <v>195</v>
      </c>
      <c r="C49" s="324"/>
      <c r="D49" s="324"/>
      <c r="E49" s="324"/>
      <c r="F49" s="324"/>
      <c r="G49" s="324"/>
      <c r="H49" s="324"/>
    </row>
    <row r="50" spans="2:8" ht="27" customHeight="1">
      <c r="B50" s="320" t="s">
        <v>199</v>
      </c>
      <c r="C50" s="320"/>
      <c r="D50" s="320"/>
      <c r="E50" s="320"/>
      <c r="F50" s="320"/>
      <c r="G50" s="320"/>
      <c r="H50" s="320"/>
    </row>
    <row r="51" spans="2:8">
      <c r="B51" s="324" t="s">
        <v>196</v>
      </c>
      <c r="C51" s="324"/>
      <c r="D51" s="324"/>
      <c r="E51" s="324"/>
      <c r="F51" s="324"/>
      <c r="G51" s="324"/>
      <c r="H51" s="324"/>
    </row>
    <row r="52" spans="2:8">
      <c r="B52" s="324" t="s">
        <v>197</v>
      </c>
      <c r="C52" s="324"/>
      <c r="D52" s="324"/>
      <c r="E52" s="324"/>
      <c r="F52" s="324"/>
      <c r="G52" s="324"/>
      <c r="H52" s="324"/>
    </row>
    <row r="53" spans="2:8">
      <c r="B53" s="324" t="s">
        <v>198</v>
      </c>
      <c r="C53" s="324"/>
      <c r="D53" s="324"/>
      <c r="E53" s="324"/>
      <c r="F53" s="324"/>
      <c r="G53" s="324"/>
      <c r="H53" s="324"/>
    </row>
  </sheetData>
  <mergeCells count="17">
    <mergeCell ref="B50:H50"/>
    <mergeCell ref="B51:H51"/>
    <mergeCell ref="B52:H52"/>
    <mergeCell ref="B53:H53"/>
    <mergeCell ref="B49:H49"/>
    <mergeCell ref="B46:H46"/>
    <mergeCell ref="B47:H47"/>
    <mergeCell ref="B48:H48"/>
    <mergeCell ref="B22:E22"/>
    <mergeCell ref="C2:E2"/>
    <mergeCell ref="F2:H2"/>
    <mergeCell ref="C28:E28"/>
    <mergeCell ref="F28:H28"/>
    <mergeCell ref="B2:B3"/>
    <mergeCell ref="B28:B29"/>
    <mergeCell ref="B24:E24"/>
    <mergeCell ref="B25:E25"/>
  </mergeCells>
  <pageMargins left="0.7" right="0.7" top="0.75" bottom="0.75" header="0.3" footer="0.3"/>
  <pageSetup paperSize="9" scale="75"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1</vt:i4>
      </vt:variant>
    </vt:vector>
  </HeadingPairs>
  <TitlesOfParts>
    <vt:vector size="7" baseType="lpstr">
      <vt:lpstr>Consolidated P&amp;L</vt:lpstr>
      <vt:lpstr>Segments</vt:lpstr>
      <vt:lpstr>Consolidated BS</vt:lpstr>
      <vt:lpstr>Consolidated CF</vt:lpstr>
      <vt:lpstr>KPI - retail segment</vt:lpstr>
      <vt:lpstr>KPI - TV segment</vt:lpstr>
      <vt:lpstr>'KPI - retail segment'!Obszar_wydruku</vt:lpstr>
    </vt:vector>
  </TitlesOfParts>
  <Company>Your Company Name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2013-03-08T18:25:28Z</cp:lastPrinted>
  <dcterms:created xsi:type="dcterms:W3CDTF">2008-08-25T12:12:22Z</dcterms:created>
  <dcterms:modified xsi:type="dcterms:W3CDTF">2013-03-11T22:00:54Z</dcterms:modified>
</cp:coreProperties>
</file>