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6035" yWindow="105" windowWidth="13950" windowHeight="12780" tabRatio="609"/>
  </bookViews>
  <sheets>
    <sheet name="Consolidated income statement" sheetId="18" r:id="rId1"/>
    <sheet name="Segments" sheetId="17" r:id="rId2"/>
    <sheet name="Consolidated balance sheet" sheetId="13" r:id="rId3"/>
    <sheet name="Consolidated CF" sheetId="12" r:id="rId4"/>
    <sheet name="KPI_services segment" sheetId="9" r:id="rId5"/>
    <sheet name="KPI - segment TV" sheetId="10" r:id="rId6"/>
    <sheet name="KPI_service segment_historical" sheetId="19" r:id="rId7"/>
  </sheets>
  <definedNames>
    <definedName name="_Ref348710651" localSheetId="0">'Consolidated income statement'!$B$9</definedName>
    <definedName name="_Toc377043859" localSheetId="5">'KPI - segment TV'!$C$46</definedName>
    <definedName name="_Toc377043860" localSheetId="5">'KPI - segment TV'!$D$46</definedName>
    <definedName name="_Toc377043862" localSheetId="5">'KPI - segment TV'!$F$46</definedName>
    <definedName name="_Toc377043863" localSheetId="5">'KPI - segment TV'!$G$46</definedName>
    <definedName name="_xlnm.Print_Area" localSheetId="5">'KPI - segment TV'!$A$1:$H$74</definedName>
    <definedName name="_xlnm.Print_Area" localSheetId="6">'KPI_service segment_historical'!$A$2:$L$24</definedName>
    <definedName name="_xlnm.Print_Area" localSheetId="4">'KPI_services segment'!$A$2:$H$24</definedName>
    <definedName name="OLE_LINK1" localSheetId="3">'Consolidated CF'!$B$9</definedName>
  </definedNames>
  <calcPr calcId="125725"/>
</workbook>
</file>

<file path=xl/calcChain.xml><?xml version="1.0" encoding="utf-8"?>
<calcChain xmlns="http://schemas.openxmlformats.org/spreadsheetml/2006/main">
  <c r="E33" i="12"/>
  <c r="E30" i="13"/>
  <c r="O7" i="17"/>
  <c r="H61" i="10"/>
  <c r="E61"/>
  <c r="H64"/>
  <c r="E64"/>
  <c r="H63"/>
  <c r="E63"/>
  <c r="E28"/>
  <c r="H25"/>
  <c r="E25"/>
  <c r="H24"/>
  <c r="E24"/>
  <c r="C14" i="9"/>
  <c r="H27"/>
  <c r="E27"/>
  <c r="H15"/>
  <c r="E15"/>
  <c r="H13"/>
  <c r="E13"/>
  <c r="D4" i="12"/>
  <c r="C4"/>
  <c r="D18" i="18"/>
  <c r="E9" i="13" l="1"/>
  <c r="E10"/>
  <c r="E11"/>
  <c r="E12"/>
  <c r="E13"/>
  <c r="E14"/>
  <c r="E8"/>
  <c r="I5" i="19"/>
  <c r="L27"/>
  <c r="K27"/>
  <c r="J27"/>
  <c r="I27"/>
  <c r="H27"/>
  <c r="G27"/>
  <c r="H23"/>
  <c r="I23"/>
  <c r="J23"/>
  <c r="K23"/>
  <c r="L23"/>
  <c r="G23"/>
  <c r="D16"/>
  <c r="E16"/>
  <c r="F16"/>
  <c r="G16"/>
  <c r="H16"/>
  <c r="I16"/>
  <c r="J16"/>
  <c r="K16"/>
  <c r="L16"/>
  <c r="C16"/>
  <c r="D7"/>
  <c r="D15" s="1"/>
  <c r="E7"/>
  <c r="E15" s="1"/>
  <c r="F7"/>
  <c r="F15" s="1"/>
  <c r="G7"/>
  <c r="G15" s="1"/>
  <c r="H7"/>
  <c r="H15" s="1"/>
  <c r="I7"/>
  <c r="I15" s="1"/>
  <c r="J7"/>
  <c r="J15" s="1"/>
  <c r="K7"/>
  <c r="K15" s="1"/>
  <c r="L7"/>
  <c r="L15" s="1"/>
  <c r="G16" i="9"/>
  <c r="F16"/>
  <c r="D16"/>
  <c r="C16"/>
  <c r="G7"/>
  <c r="F7"/>
  <c r="D7"/>
  <c r="C7"/>
  <c r="C7" i="19"/>
  <c r="C15" s="1"/>
  <c r="J5" l="1"/>
  <c r="G5"/>
  <c r="H5"/>
  <c r="K5"/>
  <c r="L5"/>
  <c r="G28" i="9" l="1"/>
  <c r="F28"/>
  <c r="D28"/>
  <c r="C28"/>
  <c r="H31"/>
  <c r="H30"/>
  <c r="H29"/>
  <c r="E31"/>
  <c r="E30"/>
  <c r="E29"/>
  <c r="H26"/>
  <c r="H25"/>
  <c r="H24"/>
  <c r="E25"/>
  <c r="E26"/>
  <c r="E24"/>
  <c r="G23"/>
  <c r="G5" s="1"/>
  <c r="F23"/>
  <c r="D23"/>
  <c r="D5" s="1"/>
  <c r="C23"/>
  <c r="C5" s="1"/>
  <c r="H17"/>
  <c r="H18"/>
  <c r="H19"/>
  <c r="H20"/>
  <c r="H21"/>
  <c r="H16"/>
  <c r="E17"/>
  <c r="E18"/>
  <c r="E19"/>
  <c r="E20"/>
  <c r="E21"/>
  <c r="E16"/>
  <c r="H8"/>
  <c r="H9"/>
  <c r="H10"/>
  <c r="H11"/>
  <c r="H12"/>
  <c r="H7"/>
  <c r="E8"/>
  <c r="E9"/>
  <c r="E10"/>
  <c r="E11"/>
  <c r="E12"/>
  <c r="E7"/>
  <c r="H23" l="1"/>
  <c r="E23"/>
  <c r="F5"/>
  <c r="H5" s="1"/>
  <c r="E28"/>
  <c r="H28"/>
  <c r="E5"/>
  <c r="E27" i="18"/>
  <c r="H18"/>
  <c r="E18"/>
  <c r="H13" l="1"/>
  <c r="E13"/>
  <c r="S14" i="17"/>
  <c r="S13"/>
  <c r="R13"/>
  <c r="L14"/>
  <c r="L13"/>
  <c r="G14"/>
  <c r="G13"/>
  <c r="J10"/>
  <c r="J7"/>
  <c r="E10"/>
  <c r="E7"/>
  <c r="Q12"/>
  <c r="Q13"/>
  <c r="Q14"/>
  <c r="R14"/>
  <c r="M10"/>
  <c r="M7"/>
  <c r="H10"/>
  <c r="H7"/>
  <c r="C7"/>
  <c r="H46" i="10"/>
  <c r="H47"/>
  <c r="H48"/>
  <c r="H49"/>
  <c r="H50"/>
  <c r="H51"/>
  <c r="H52"/>
  <c r="H53"/>
  <c r="H54"/>
  <c r="H55"/>
  <c r="H56"/>
  <c r="H57"/>
  <c r="H58"/>
  <c r="H59"/>
  <c r="H60"/>
  <c r="H45"/>
  <c r="E46"/>
  <c r="E47"/>
  <c r="E48"/>
  <c r="E49"/>
  <c r="E50"/>
  <c r="E51"/>
  <c r="E52"/>
  <c r="E53"/>
  <c r="E54"/>
  <c r="E55"/>
  <c r="E56"/>
  <c r="E57"/>
  <c r="E58"/>
  <c r="E59"/>
  <c r="E60"/>
  <c r="E45"/>
  <c r="H7"/>
  <c r="H8"/>
  <c r="H9"/>
  <c r="H10"/>
  <c r="H11"/>
  <c r="H12"/>
  <c r="H13"/>
  <c r="H14"/>
  <c r="H15"/>
  <c r="H16"/>
  <c r="H17"/>
  <c r="H18"/>
  <c r="H19"/>
  <c r="H20"/>
  <c r="H21"/>
  <c r="H6"/>
  <c r="H5"/>
  <c r="H4"/>
  <c r="E5"/>
  <c r="E6"/>
  <c r="E7"/>
  <c r="E8"/>
  <c r="E9"/>
  <c r="E10"/>
  <c r="E11"/>
  <c r="E12"/>
  <c r="E13"/>
  <c r="E14"/>
  <c r="E15"/>
  <c r="E16"/>
  <c r="E17"/>
  <c r="E18"/>
  <c r="E19"/>
  <c r="E20"/>
  <c r="E21"/>
  <c r="E4"/>
  <c r="T14" i="17" l="1"/>
  <c r="T13"/>
  <c r="G7"/>
  <c r="E23" i="13"/>
  <c r="C15"/>
  <c r="H27" i="18"/>
  <c r="H24"/>
  <c r="E24"/>
  <c r="H22"/>
  <c r="E22"/>
  <c r="H21"/>
  <c r="E21"/>
  <c r="H20"/>
  <c r="E20"/>
  <c r="H17"/>
  <c r="E17"/>
  <c r="H16"/>
  <c r="E16"/>
  <c r="H15"/>
  <c r="E15"/>
  <c r="H14"/>
  <c r="E14"/>
  <c r="H12"/>
  <c r="E12"/>
  <c r="H11"/>
  <c r="E11"/>
  <c r="H10"/>
  <c r="E10"/>
  <c r="G9"/>
  <c r="F9"/>
  <c r="D9"/>
  <c r="C9"/>
  <c r="H8"/>
  <c r="E8"/>
  <c r="H7"/>
  <c r="E7"/>
  <c r="H6"/>
  <c r="E6"/>
  <c r="H5"/>
  <c r="E5"/>
  <c r="G4"/>
  <c r="F4"/>
  <c r="D4"/>
  <c r="C4"/>
  <c r="G19" l="1"/>
  <c r="G23" s="1"/>
  <c r="G25" s="1"/>
  <c r="G26" s="1"/>
  <c r="H9"/>
  <c r="E9"/>
  <c r="C19"/>
  <c r="C23" s="1"/>
  <c r="H4"/>
  <c r="D19"/>
  <c r="C29"/>
  <c r="F19"/>
  <c r="E4"/>
  <c r="G29" l="1"/>
  <c r="G30" s="1"/>
  <c r="E19"/>
  <c r="D23"/>
  <c r="D25" s="1"/>
  <c r="D26" s="1"/>
  <c r="D29"/>
  <c r="D30" s="1"/>
  <c r="F23"/>
  <c r="F29"/>
  <c r="H19"/>
  <c r="C25"/>
  <c r="C26" s="1"/>
  <c r="C30"/>
  <c r="E26" l="1"/>
  <c r="E25"/>
  <c r="E23"/>
  <c r="E29"/>
  <c r="F25"/>
  <c r="H23"/>
  <c r="H29"/>
  <c r="F30"/>
  <c r="H25" l="1"/>
  <c r="F26"/>
  <c r="H26" s="1"/>
  <c r="E41" i="12"/>
  <c r="E42"/>
  <c r="E20"/>
  <c r="E22"/>
  <c r="E19"/>
  <c r="S9" i="17"/>
  <c r="R9"/>
  <c r="Q9"/>
  <c r="L9"/>
  <c r="G9"/>
  <c r="T9" l="1"/>
  <c r="D32" i="13" l="1"/>
  <c r="D34" s="1"/>
  <c r="C32"/>
  <c r="C34" s="1"/>
  <c r="E32" l="1"/>
  <c r="E27" i="12"/>
  <c r="E5" i="13" l="1"/>
  <c r="E6"/>
  <c r="E4"/>
  <c r="D15"/>
  <c r="Q11" i="17"/>
  <c r="L11"/>
  <c r="G11"/>
  <c r="S11"/>
  <c r="R11"/>
  <c r="S6"/>
  <c r="S7"/>
  <c r="S8"/>
  <c r="S10"/>
  <c r="S5"/>
  <c r="R6"/>
  <c r="R7"/>
  <c r="R5"/>
  <c r="Q6"/>
  <c r="Q7"/>
  <c r="Q8"/>
  <c r="Q10"/>
  <c r="Q5"/>
  <c r="L6"/>
  <c r="L7"/>
  <c r="L8"/>
  <c r="L10"/>
  <c r="L5"/>
  <c r="G5"/>
  <c r="G6"/>
  <c r="T11" l="1"/>
  <c r="T5"/>
  <c r="T6"/>
  <c r="T7"/>
  <c r="D51" i="13" l="1"/>
  <c r="C51"/>
  <c r="D42"/>
  <c r="C42"/>
  <c r="C25"/>
  <c r="D25"/>
  <c r="E44"/>
  <c r="E45"/>
  <c r="E47"/>
  <c r="E48"/>
  <c r="E49"/>
  <c r="E50"/>
  <c r="E43"/>
  <c r="E36"/>
  <c r="E37"/>
  <c r="E39"/>
  <c r="E40"/>
  <c r="E41"/>
  <c r="E35"/>
  <c r="E29"/>
  <c r="E31"/>
  <c r="E28"/>
  <c r="E16"/>
  <c r="E17"/>
  <c r="E18"/>
  <c r="E19"/>
  <c r="E20"/>
  <c r="E21"/>
  <c r="E36" i="12"/>
  <c r="E48"/>
  <c r="E47"/>
  <c r="E38"/>
  <c r="E30"/>
  <c r="E29"/>
  <c r="E28"/>
  <c r="E25"/>
  <c r="E24"/>
  <c r="E18"/>
  <c r="E17"/>
  <c r="E16"/>
  <c r="E15"/>
  <c r="E14"/>
  <c r="E13"/>
  <c r="E12"/>
  <c r="E11"/>
  <c r="E10"/>
  <c r="E9"/>
  <c r="E8"/>
  <c r="E7"/>
  <c r="E6"/>
  <c r="E4"/>
  <c r="D45"/>
  <c r="C45"/>
  <c r="D37"/>
  <c r="C37"/>
  <c r="D5"/>
  <c r="C5"/>
  <c r="C23" l="1"/>
  <c r="C26" s="1"/>
  <c r="C46" s="1"/>
  <c r="D23"/>
  <c r="E42" i="13"/>
  <c r="C52"/>
  <c r="C53" s="1"/>
  <c r="E37" i="12"/>
  <c r="E45"/>
  <c r="E5"/>
  <c r="D52" i="13"/>
  <c r="D53" s="1"/>
  <c r="E25"/>
  <c r="C26"/>
  <c r="E15"/>
  <c r="D26"/>
  <c r="E51"/>
  <c r="E34"/>
  <c r="D26" i="12" l="1"/>
  <c r="E23"/>
  <c r="C49"/>
  <c r="E52" i="13"/>
  <c r="E53"/>
  <c r="E26"/>
  <c r="D46" i="12" l="1"/>
  <c r="E26"/>
  <c r="D49" l="1"/>
  <c r="E46"/>
  <c r="E49" l="1"/>
  <c r="G8" i="17" l="1"/>
  <c r="C10"/>
  <c r="R10" s="1"/>
  <c r="T10" s="1"/>
  <c r="R8"/>
  <c r="T8" s="1"/>
  <c r="G10" l="1"/>
</calcChain>
</file>

<file path=xl/sharedStrings.xml><?xml version="1.0" encoding="utf-8"?>
<sst xmlns="http://schemas.openxmlformats.org/spreadsheetml/2006/main" count="422" uniqueCount="231">
  <si>
    <t>EBITDA</t>
  </si>
  <si>
    <t>Polsat2</t>
  </si>
  <si>
    <t>Polsat News</t>
  </si>
  <si>
    <t>Polsat Sport</t>
  </si>
  <si>
    <t>Polsat Film</t>
  </si>
  <si>
    <t>Polsat Cafe</t>
  </si>
  <si>
    <t>Polsat Play</t>
  </si>
  <si>
    <t>Polsat Sport Extra</t>
  </si>
  <si>
    <t>Polsat</t>
  </si>
  <si>
    <t>n/a</t>
  </si>
  <si>
    <t>Polsat JimJam [JimJam]</t>
  </si>
  <si>
    <t>Polsat Sport News</t>
  </si>
  <si>
    <t>TV4</t>
  </si>
  <si>
    <t>TV6</t>
  </si>
  <si>
    <t>CI Polsat</t>
  </si>
  <si>
    <r>
      <t>Polsat News 2</t>
    </r>
    <r>
      <rPr>
        <vertAlign val="superscript"/>
        <sz val="11"/>
        <color theme="1"/>
        <rFont val="Calibri"/>
        <family val="2"/>
        <charset val="238"/>
        <scheme val="minor"/>
      </rPr>
      <t>(2)</t>
    </r>
  </si>
  <si>
    <t>Polsat Food</t>
  </si>
  <si>
    <r>
      <t>Polsat Viasat Explore</t>
    </r>
    <r>
      <rPr>
        <vertAlign val="superscript"/>
        <sz val="11"/>
        <color theme="1"/>
        <rFont val="Calibri"/>
        <family val="2"/>
        <charset val="238"/>
        <scheme val="minor"/>
      </rPr>
      <t>(3)(9)</t>
    </r>
  </si>
  <si>
    <r>
      <t>Polsat Viasat History</t>
    </r>
    <r>
      <rPr>
        <vertAlign val="superscript"/>
        <sz val="11"/>
        <color theme="1"/>
        <rFont val="Calibri"/>
        <family val="2"/>
        <charset val="238"/>
        <scheme val="minor"/>
      </rPr>
      <t>(3)</t>
    </r>
  </si>
  <si>
    <r>
      <t>Polsat Viasat Nature</t>
    </r>
    <r>
      <rPr>
        <vertAlign val="superscript"/>
        <sz val="11"/>
        <color theme="1"/>
        <rFont val="Calibri"/>
        <family val="2"/>
        <charset val="238"/>
        <scheme val="minor"/>
      </rPr>
      <t>(3)</t>
    </r>
  </si>
  <si>
    <r>
      <t>Polsat Romans</t>
    </r>
    <r>
      <rPr>
        <vertAlign val="superscript"/>
        <sz val="11"/>
        <color theme="1"/>
        <rFont val="Calibri"/>
        <family val="2"/>
        <charset val="238"/>
        <scheme val="minor"/>
      </rPr>
      <t>(5)</t>
    </r>
  </si>
  <si>
    <r>
      <t>Disco Polo Music</t>
    </r>
    <r>
      <rPr>
        <vertAlign val="superscript"/>
        <sz val="11"/>
        <color theme="1"/>
        <rFont val="Calibri"/>
        <family val="2"/>
        <charset val="238"/>
        <scheme val="minor"/>
      </rPr>
      <t>(8)</t>
    </r>
  </si>
  <si>
    <r>
      <t>TV4</t>
    </r>
    <r>
      <rPr>
        <vertAlign val="superscript"/>
        <sz val="11"/>
        <color theme="1"/>
        <rFont val="Calibri"/>
        <family val="2"/>
        <charset val="238"/>
        <scheme val="minor"/>
      </rPr>
      <t>(6)</t>
    </r>
  </si>
  <si>
    <r>
      <t>TV6</t>
    </r>
    <r>
      <rPr>
        <vertAlign val="superscript"/>
        <sz val="11"/>
        <color theme="1"/>
        <rFont val="Calibri"/>
        <family val="2"/>
        <charset val="238"/>
        <scheme val="minor"/>
      </rPr>
      <t>(6)</t>
    </r>
  </si>
  <si>
    <r>
      <t>Polsat Viasat Explorer</t>
    </r>
    <r>
      <rPr>
        <vertAlign val="superscript"/>
        <sz val="11"/>
        <color theme="1"/>
        <rFont val="Calibri"/>
        <family val="2"/>
        <charset val="238"/>
        <scheme val="minor"/>
      </rPr>
      <t>(3)(7)</t>
    </r>
  </si>
  <si>
    <r>
      <t>Polsat Romance</t>
    </r>
    <r>
      <rPr>
        <vertAlign val="superscript"/>
        <sz val="11"/>
        <color theme="1"/>
        <rFont val="Calibri"/>
        <family val="2"/>
        <charset val="238"/>
        <scheme val="minor"/>
      </rPr>
      <t>(4)</t>
    </r>
  </si>
  <si>
    <r>
      <t>Disco Polo Music</t>
    </r>
    <r>
      <rPr>
        <vertAlign val="superscript"/>
        <sz val="11"/>
        <color theme="1"/>
        <rFont val="Calibri"/>
        <family val="2"/>
        <charset val="238"/>
        <scheme val="minor"/>
      </rPr>
      <t>(6)</t>
    </r>
  </si>
  <si>
    <t>Multiroom</t>
  </si>
  <si>
    <t>Internet</t>
  </si>
  <si>
    <t>Churn</t>
  </si>
  <si>
    <t xml:space="preserve">Internet </t>
  </si>
  <si>
    <t>1Q</t>
  </si>
  <si>
    <t>2Q</t>
  </si>
  <si>
    <t>3Q</t>
  </si>
  <si>
    <t>4Q</t>
  </si>
  <si>
    <t>5,6 pp.</t>
  </si>
  <si>
    <t>5,0 pp.</t>
  </si>
  <si>
    <t>0 pp.</t>
  </si>
  <si>
    <t>CYFROWY POLSAT S.A. CAPITAL GROUP</t>
  </si>
  <si>
    <t>CONSOLIDATED INCOME STATEMENT</t>
  </si>
  <si>
    <t>(in millions of PLN)</t>
  </si>
  <si>
    <t>Retail revenue</t>
  </si>
  <si>
    <t>Wholesale revenue</t>
  </si>
  <si>
    <t>for the three-month period ended</t>
  </si>
  <si>
    <t>Change / %</t>
  </si>
  <si>
    <t xml:space="preserve">Sale of equipment </t>
  </si>
  <si>
    <t>Other revenue</t>
  </si>
  <si>
    <t>Operating costs</t>
  </si>
  <si>
    <t>Content costs</t>
  </si>
  <si>
    <t>Distribution, marketing, customer relation management and retention costs</t>
  </si>
  <si>
    <t>Depreciation, amortization, impairment and disposal</t>
  </si>
  <si>
    <t>Salaries and employee-related costs</t>
  </si>
  <si>
    <t>Cost of equipment sold</t>
  </si>
  <si>
    <t>Cost of debt collection services and bad debt allowance and receivables written off</t>
  </si>
  <si>
    <t>Other costs</t>
  </si>
  <si>
    <t>Other operating income, net</t>
  </si>
  <si>
    <t>Profit from operating activities</t>
  </si>
  <si>
    <t>Gain/loss on investment activities, net</t>
  </si>
  <si>
    <t>Finance costs</t>
  </si>
  <si>
    <t>Share of the profit of jointly controlled entity accounted for using the equity method</t>
  </si>
  <si>
    <t>Gross profit for the period</t>
  </si>
  <si>
    <t>Income tax</t>
  </si>
  <si>
    <t>Net profit for the period</t>
  </si>
  <si>
    <t>Net profit attributable to equity holders of the Parent</t>
  </si>
  <si>
    <t>Basic and diluted earnings per share (in PLN)</t>
  </si>
  <si>
    <t>SEGMENT OF SERVICES TO INDIVIDUAL AND BUSINESS CUSTOMERS</t>
  </si>
  <si>
    <t>Change</t>
  </si>
  <si>
    <t>BROADCASTING AND TELEVISION PRODUCTION SEGMENT</t>
  </si>
  <si>
    <t>CONSOLIDATION ADJUSTMENTS</t>
  </si>
  <si>
    <t>TOTAL</t>
  </si>
  <si>
    <t xml:space="preserve">Revenues from sales to third parties </t>
  </si>
  <si>
    <t>Inter-segment revenues</t>
  </si>
  <si>
    <t>Revenues</t>
  </si>
  <si>
    <t xml:space="preserve">Profit from operating activities </t>
  </si>
  <si>
    <t xml:space="preserve">Acquisition of property, plant and equipment, reception equipment and other intangible assets </t>
  </si>
  <si>
    <t>Assets, including:</t>
  </si>
  <si>
    <t>Investments in jointly controlled entity</t>
  </si>
  <si>
    <r>
      <rPr>
        <vertAlign val="superscript"/>
        <sz val="9"/>
        <color theme="1"/>
        <rFont val="Calibri"/>
        <family val="2"/>
        <charset val="238"/>
        <scheme val="minor"/>
      </rPr>
      <t>1</t>
    </r>
    <r>
      <rPr>
        <sz val="9"/>
        <color theme="1"/>
        <rFont val="Calibri"/>
        <family val="2"/>
        <charset val="238"/>
        <scheme val="minor"/>
      </rPr>
      <t xml:space="preserve"> This item also includes the acquisition of reception equipment for operating lease purposes.</t>
    </r>
  </si>
  <si>
    <r>
      <rPr>
        <vertAlign val="superscript"/>
        <sz val="9"/>
        <color theme="1"/>
        <rFont val="Calibri"/>
        <family val="2"/>
        <charset val="238"/>
        <scheme val="minor"/>
      </rPr>
      <t>2</t>
    </r>
    <r>
      <rPr>
        <sz val="9"/>
        <color theme="1"/>
        <rFont val="Calibri"/>
        <family val="2"/>
        <charset val="238"/>
        <scheme val="minor"/>
      </rPr>
      <t xml:space="preserve"> Includes non-current assets located outside of Poland in the amount of PLN 73.1.</t>
    </r>
  </si>
  <si>
    <r>
      <rPr>
        <vertAlign val="superscript"/>
        <sz val="9"/>
        <color theme="1"/>
        <rFont val="Calibri"/>
        <family val="2"/>
        <charset val="238"/>
        <scheme val="minor"/>
      </rPr>
      <t>3</t>
    </r>
    <r>
      <rPr>
        <sz val="9"/>
        <color theme="1"/>
        <rFont val="Calibri"/>
        <family val="2"/>
        <charset val="238"/>
        <scheme val="minor"/>
      </rPr>
      <t xml:space="preserve"> Includes non-current assets located outside of Poland.</t>
    </r>
  </si>
  <si>
    <t>CONSOLIDATED BALANCE SHEET
(in millions of PLN)</t>
  </si>
  <si>
    <t>December 31, 2013</t>
  </si>
  <si>
    <t>ASSETS</t>
  </si>
  <si>
    <t>Reception equipment</t>
  </si>
  <si>
    <t>Other property, plant and equipment</t>
  </si>
  <si>
    <t xml:space="preserve">Goodwill </t>
  </si>
  <si>
    <t>Customer relationships</t>
  </si>
  <si>
    <t>Brands</t>
  </si>
  <si>
    <t xml:space="preserve">Other intangible assets </t>
  </si>
  <si>
    <t>Non-current programming assets</t>
  </si>
  <si>
    <t>Investment property</t>
  </si>
  <si>
    <t>Non-current deferred distribution fees</t>
  </si>
  <si>
    <t>Other non-current assets</t>
  </si>
  <si>
    <t>Deferred tax assets</t>
  </si>
  <si>
    <t>Total non-current assets</t>
  </si>
  <si>
    <t>Current programming assets</t>
  </si>
  <si>
    <t>Inventories</t>
  </si>
  <si>
    <t>Trade and other receivables</t>
  </si>
  <si>
    <t>Income tax receivable</t>
  </si>
  <si>
    <t>Current deferred distribution fees</t>
  </si>
  <si>
    <t>Other current assets</t>
  </si>
  <si>
    <t>Short-term deposits</t>
  </si>
  <si>
    <t>Cash and cash equivalents</t>
  </si>
  <si>
    <t>Restricted cash</t>
  </si>
  <si>
    <t>Total current assets</t>
  </si>
  <si>
    <t>Total assets</t>
  </si>
  <si>
    <t>EQUITY AND LIABILITIES</t>
  </si>
  <si>
    <t>Share capital</t>
  </si>
  <si>
    <t>Share premium</t>
  </si>
  <si>
    <t>Other reserves</t>
  </si>
  <si>
    <t>Retained earnings</t>
  </si>
  <si>
    <t>Equity attributable to equity holders of the Parent</t>
  </si>
  <si>
    <t>Non-controlling interests</t>
  </si>
  <si>
    <t>Total equity</t>
  </si>
  <si>
    <t>Loans and borrowings</t>
  </si>
  <si>
    <t>Issued bonds</t>
  </si>
  <si>
    <t xml:space="preserve">Finance lease liabilities </t>
  </si>
  <si>
    <t>UMTS license liabilities</t>
  </si>
  <si>
    <t>Deferred tax liabilities</t>
  </si>
  <si>
    <t>Deferred income</t>
  </si>
  <si>
    <t xml:space="preserve">Other non-current liabilities and provisions </t>
  </si>
  <si>
    <t xml:space="preserve">Total non-current liabilities </t>
  </si>
  <si>
    <t>Finance lease liabilities</t>
  </si>
  <si>
    <t>Trade and other payables</t>
  </si>
  <si>
    <t>Income tax liability</t>
  </si>
  <si>
    <t>Deposits for equipment</t>
  </si>
  <si>
    <t>Total current liabilities</t>
  </si>
  <si>
    <t>Total liabilities</t>
  </si>
  <si>
    <t>Total equity and liabilities</t>
  </si>
  <si>
    <t>CONSOLIDATED CASH FLOW STATEMENT</t>
  </si>
  <si>
    <t>Net profit</t>
  </si>
  <si>
    <t>Adjustments for:</t>
  </si>
  <si>
    <t>Payments for film licenses and sports rights</t>
  </si>
  <si>
    <t>Amortization of film licenses and sports rights</t>
  </si>
  <si>
    <t xml:space="preserve">Cost of programming rights sold </t>
  </si>
  <si>
    <t xml:space="preserve">Interest expense </t>
  </si>
  <si>
    <t xml:space="preserve">Change in inventories </t>
  </si>
  <si>
    <t xml:space="preserve">Change in receivables and other assets </t>
  </si>
  <si>
    <t>Change in liabilities, provisions and deferred income</t>
  </si>
  <si>
    <t>Change in internal production and advance payments</t>
  </si>
  <si>
    <t xml:space="preserve">Valuation of hedging instruments </t>
  </si>
  <si>
    <t>Foreign exchange losses, net</t>
  </si>
  <si>
    <t xml:space="preserve">Income tax </t>
  </si>
  <si>
    <t>Net additions of reception equipment provided under operating lease</t>
  </si>
  <si>
    <t>Net loss on derivatives</t>
  </si>
  <si>
    <t>Other adjustments</t>
  </si>
  <si>
    <t>Cash from operating activities</t>
  </si>
  <si>
    <t>Income tax paid</t>
  </si>
  <si>
    <t>Interest received from operating activities</t>
  </si>
  <si>
    <t>Net cash from operating activities</t>
  </si>
  <si>
    <t>Acquisition of property, plant and equipment</t>
  </si>
  <si>
    <t>Acquisition of intangible assets</t>
  </si>
  <si>
    <t>Acquisition of subsidiaries, net of cash acquired</t>
  </si>
  <si>
    <t>Proceeds from sale of property, plant and equipment</t>
  </si>
  <si>
    <t>Granted loans</t>
  </si>
  <si>
    <t>Other investing activities - derivatives</t>
  </si>
  <si>
    <t>Dividends received</t>
  </si>
  <si>
    <t>Net cash from/(used in) investing activities</t>
  </si>
  <si>
    <t>Repayment of loans and borrowings</t>
  </si>
  <si>
    <t>Loans and borrowings inflows</t>
  </si>
  <si>
    <t>Bonds repayment</t>
  </si>
  <si>
    <t>Finance lease – principal repayments</t>
  </si>
  <si>
    <t>Payment of interest on loans, borrowings, bonds, Cash Pool, finance lease and commissions*</t>
  </si>
  <si>
    <t>Dividends paid</t>
  </si>
  <si>
    <t>Payment of share issuance-related consulting costs</t>
  </si>
  <si>
    <t>Net cash used in financing activities</t>
  </si>
  <si>
    <t>Net increase/(decrease) in cash and cash equivalents</t>
  </si>
  <si>
    <t>Cash and cash equivalents at the beginning of the period</t>
  </si>
  <si>
    <t>Effect of exchange rate fluctuations on cash and cash equivalents</t>
  </si>
  <si>
    <t>Cash and cash equivalents at the end of the period**</t>
  </si>
  <si>
    <t>Total number of RGUs (contract + prepaid)</t>
  </si>
  <si>
    <t>CONTRACT SERVICES</t>
  </si>
  <si>
    <t>Total number of RGUs, including:</t>
  </si>
  <si>
    <t>Pay TV, including:</t>
  </si>
  <si>
    <t>Mobile telephony</t>
  </si>
  <si>
    <t>Number of customers</t>
  </si>
  <si>
    <t>Average number of RGUs, including:</t>
  </si>
  <si>
    <t>Average number of customers</t>
  </si>
  <si>
    <t>PREPAID SERVICES</t>
  </si>
  <si>
    <t>Pay TV</t>
  </si>
  <si>
    <t xml:space="preserve">Mobile telephony </t>
  </si>
  <si>
    <t>ARPU per total prepaid RGU [PLN]</t>
  </si>
  <si>
    <t xml:space="preserve">BROADCASTING AND TELEVISION PRODUCTION SEGMENT </t>
  </si>
  <si>
    <r>
      <t xml:space="preserve">    POLSAT</t>
    </r>
    <r>
      <rPr>
        <sz val="11"/>
        <color rgb="FF000000"/>
        <rFont val="Calibri"/>
        <family val="2"/>
        <charset val="238"/>
        <scheme val="minor"/>
      </rPr>
      <t xml:space="preserve"> (main channel)</t>
    </r>
  </si>
  <si>
    <r>
      <t xml:space="preserve">    Thematic channels</t>
    </r>
    <r>
      <rPr>
        <b/>
        <vertAlign val="superscript"/>
        <sz val="11"/>
        <color rgb="FF000000"/>
        <rFont val="Calibri"/>
        <family val="2"/>
        <charset val="238"/>
        <scheme val="minor"/>
      </rPr>
      <t>(7)</t>
    </r>
  </si>
  <si>
    <r>
      <t>Advertising market share</t>
    </r>
    <r>
      <rPr>
        <b/>
        <vertAlign val="superscript"/>
        <sz val="11"/>
        <rFont val="Calibri"/>
        <family val="2"/>
        <charset val="238"/>
        <scheme val="minor"/>
      </rPr>
      <t>(4)</t>
    </r>
  </si>
  <si>
    <r>
      <t>(1)</t>
    </r>
    <r>
      <rPr>
        <sz val="9"/>
        <color theme="1"/>
        <rFont val="Calibri"/>
        <family val="2"/>
        <charset val="238"/>
        <scheme val="minor"/>
      </rPr>
      <t xml:space="preserve"> Nielsen Audience Measurement, All day ages 16-49 audience share.</t>
    </r>
  </si>
  <si>
    <r>
      <t>(4)</t>
    </r>
    <r>
      <rPr>
        <sz val="9"/>
        <color theme="1"/>
        <rFont val="Calibri"/>
        <family val="2"/>
        <charset val="238"/>
        <scheme val="minor"/>
      </rPr>
      <t xml:space="preserve"> Our estimates based on Starlink data.</t>
    </r>
  </si>
  <si>
    <r>
      <t>(5)</t>
    </r>
    <r>
      <rPr>
        <sz val="9"/>
        <color theme="1"/>
        <rFont val="Calibri"/>
        <family val="2"/>
        <charset val="238"/>
        <scheme val="minor"/>
      </rPr>
      <t xml:space="preserve"> Channel broadcast since September 2013, data for the period of broadcasting.</t>
    </r>
  </si>
  <si>
    <r>
      <t>(6)</t>
    </r>
    <r>
      <rPr>
        <sz val="9"/>
        <color theme="1"/>
        <rFont val="Calibri"/>
        <family val="2"/>
        <charset val="238"/>
        <scheme val="minor"/>
      </rPr>
      <t xml:space="preserve"> Channel included in Polsat Group since September 2013, data relate to full periods indicated in the table above.</t>
    </r>
  </si>
  <si>
    <r>
      <t>(7)</t>
    </r>
    <r>
      <rPr>
        <sz val="9"/>
        <color theme="1"/>
        <rFont val="Calibri"/>
        <family val="2"/>
        <charset val="238"/>
        <scheme val="minor"/>
      </rPr>
      <t xml:space="preserve">  When calculating the total audience share of Polsat Group and audience share of thematic channels, we take into account the moment of including the channel into our portfolio (audience share of Polsat Viasat channels are included since March 2013, and audience share of Polsat Romans, TV4 and TV6 are included since September 2013, other months are calculated as zero audience share).</t>
    </r>
  </si>
  <si>
    <r>
      <t>(8)</t>
    </r>
    <r>
      <rPr>
        <sz val="9"/>
        <color theme="1"/>
        <rFont val="Calibri"/>
        <family val="2"/>
        <charset val="238"/>
        <scheme val="minor"/>
      </rPr>
      <t xml:space="preserve"> Channel broadcast since May 2014 roku, data for the period of broadcasting.anał nadaje od maja 2014 roku, dane za okres nadawania.</t>
    </r>
  </si>
  <si>
    <r>
      <t>(9)</t>
    </r>
    <r>
      <rPr>
        <sz val="9"/>
        <color theme="1"/>
        <rFont val="Calibri"/>
        <family val="2"/>
        <charset val="238"/>
        <scheme val="minor"/>
      </rPr>
      <t xml:space="preserve"> Until April 29, 2014 the channel operated under “Polsat Viasat Explorer”.</t>
    </r>
  </si>
  <si>
    <r>
      <t>Polsat channel; technical reach</t>
    </r>
    <r>
      <rPr>
        <b/>
        <vertAlign val="superscript"/>
        <sz val="11"/>
        <rFont val="Calibri"/>
        <family val="2"/>
        <charset val="238"/>
        <scheme val="minor"/>
      </rPr>
      <t>(1)</t>
    </r>
  </si>
  <si>
    <r>
      <t>1)</t>
    </r>
    <r>
      <rPr>
        <sz val="9"/>
        <color theme="1"/>
        <rFont val="Calibri"/>
        <family val="2"/>
        <charset val="238"/>
        <scheme val="minor"/>
      </rPr>
      <t xml:space="preserve"> Nielsen Audience Measurement, percentage of TV households able to receive a given channel; arithmetical average of monthly technical reach.</t>
    </r>
  </si>
  <si>
    <r>
      <t>2)</t>
    </r>
    <r>
      <rPr>
        <sz val="9"/>
        <color theme="1"/>
        <rFont val="Calibri"/>
        <family val="2"/>
        <charset val="238"/>
        <scheme val="minor"/>
      </rPr>
      <t xml:space="preserve"> Until February 2013 the channel operated under “TV Biznes”, then until June 9, 2014 as “Polsat Biznes”.</t>
    </r>
  </si>
  <si>
    <r>
      <t xml:space="preserve">3) </t>
    </r>
    <r>
      <rPr>
        <sz val="9"/>
        <color theme="1"/>
        <rFont val="Calibri"/>
        <family val="2"/>
        <charset val="238"/>
        <scheme val="minor"/>
      </rPr>
      <t>Channel broadcast based on cooperation of TV Polsat and Viasat Broadcasting since March 2013 (data for prior periods relate to the technical reach before the cooperation with TV Polsat).</t>
    </r>
  </si>
  <si>
    <r>
      <t>4)</t>
    </r>
    <r>
      <rPr>
        <sz val="9"/>
        <color theme="1"/>
        <rFont val="Calibri"/>
        <family val="2"/>
        <charset val="238"/>
        <scheme val="minor"/>
      </rPr>
      <t xml:space="preserve"> Channel broadcast since September 2013.</t>
    </r>
  </si>
  <si>
    <r>
      <t xml:space="preserve">5) </t>
    </r>
    <r>
      <rPr>
        <sz val="9"/>
        <color theme="1"/>
        <rFont val="Calibri"/>
        <family val="2"/>
        <charset val="238"/>
        <scheme val="minor"/>
      </rPr>
      <t>Channel included in Polsat Group since September 2013, data relate to full periods indicated in the table above.</t>
    </r>
  </si>
  <si>
    <r>
      <t xml:space="preserve">6) </t>
    </r>
    <r>
      <rPr>
        <sz val="9"/>
        <color theme="1"/>
        <rFont val="Calibri"/>
        <family val="2"/>
        <charset val="238"/>
        <scheme val="minor"/>
      </rPr>
      <t>Channel broadcast since May 2014, data for the period of broadcasting.</t>
    </r>
  </si>
  <si>
    <r>
      <t xml:space="preserve">7) </t>
    </r>
    <r>
      <rPr>
        <sz val="9"/>
        <color theme="1"/>
        <rFont val="Calibri"/>
        <family val="2"/>
        <charset val="238"/>
        <scheme val="minor"/>
      </rPr>
      <t>Until April 29, 2014 the channel operated under “Polsat Viasat Explorer”.</t>
    </r>
  </si>
  <si>
    <t>EBITDA margin</t>
  </si>
  <si>
    <t>Revenue</t>
  </si>
  <si>
    <r>
      <t>Audience share</t>
    </r>
    <r>
      <rPr>
        <b/>
        <vertAlign val="superscript"/>
        <sz val="11"/>
        <color theme="1"/>
        <rFont val="Calibri"/>
        <family val="2"/>
        <charset val="238"/>
        <scheme val="minor"/>
      </rPr>
      <t>(1) (7)</t>
    </r>
    <r>
      <rPr>
        <b/>
        <sz val="11"/>
        <color theme="1"/>
        <rFont val="Calibri"/>
        <family val="2"/>
        <charset val="238"/>
        <scheme val="minor"/>
      </rPr>
      <t>, including:</t>
    </r>
  </si>
  <si>
    <t>for the nine-month period ended</t>
  </si>
  <si>
    <t>September 30, 2014</t>
  </si>
  <si>
    <t>September 30, 2013</t>
  </si>
  <si>
    <t>Balance as at 30 September 2014</t>
  </si>
  <si>
    <t>for the three-month period ended September 30,</t>
  </si>
  <si>
    <t>three-month period ended September 30,</t>
  </si>
  <si>
    <t>nine-month period ended September 30,</t>
  </si>
  <si>
    <r>
      <t xml:space="preserve">Muzo.tv </t>
    </r>
    <r>
      <rPr>
        <vertAlign val="superscript"/>
        <sz val="11"/>
        <color theme="1"/>
        <rFont val="Calibri"/>
        <family val="2"/>
        <charset val="238"/>
        <scheme val="minor"/>
      </rPr>
      <t>(10)</t>
    </r>
  </si>
  <si>
    <r>
      <rPr>
        <sz val="11"/>
        <color theme="1"/>
        <rFont val="Calibri"/>
        <family val="2"/>
        <charset val="238"/>
        <scheme val="minor"/>
      </rPr>
      <t>Polsat Volleyball</t>
    </r>
    <r>
      <rPr>
        <vertAlign val="superscript"/>
        <sz val="11"/>
        <color theme="1"/>
        <rFont val="Calibri"/>
        <family val="2"/>
        <charset val="238"/>
        <scheme val="minor"/>
      </rPr>
      <t>(11)</t>
    </r>
  </si>
  <si>
    <r>
      <t xml:space="preserve">10) </t>
    </r>
    <r>
      <rPr>
        <sz val="9"/>
        <color theme="1"/>
        <rFont val="Calibri"/>
        <family val="2"/>
        <charset val="238"/>
        <scheme val="minor"/>
      </rPr>
      <t>Channel launched on September 26, 2014, data for the period of broadcasting.</t>
    </r>
    <r>
      <rPr>
        <vertAlign val="superscript"/>
        <sz val="9"/>
        <color theme="1"/>
        <rFont val="Calibri"/>
        <family val="2"/>
        <charset val="238"/>
        <scheme val="minor"/>
      </rPr>
      <t xml:space="preserve">
11) Channel broadcast from August 30 until September 21, 2014, data for the period of broadcasting.
10) Channel launched on September 26, 2014, data for the period of broadcasting.
11) Channel broadcast from August 30 until September 21, 2014, data for the period of broadcasting.
10)</t>
    </r>
    <r>
      <rPr>
        <sz val="9"/>
        <color theme="1"/>
        <rFont val="Calibri"/>
        <family val="2"/>
        <charset val="238"/>
        <scheme val="minor"/>
      </rPr>
      <t xml:space="preserve"> Channel launched on September 26, 2014, data for the period of broadcasting.</t>
    </r>
  </si>
  <si>
    <r>
      <t xml:space="preserve">11) </t>
    </r>
    <r>
      <rPr>
        <sz val="9"/>
        <color theme="1"/>
        <rFont val="Calibri"/>
        <family val="2"/>
        <charset val="238"/>
        <scheme val="minor"/>
      </rPr>
      <t>Channel broadcast from August 30 until September 21, 2014, data for the period of broadcasting.</t>
    </r>
  </si>
  <si>
    <r>
      <t>(2)</t>
    </r>
    <r>
      <rPr>
        <sz val="9"/>
        <color theme="1"/>
        <rFont val="Calibri"/>
        <family val="2"/>
        <charset val="238"/>
        <scheme val="minor"/>
      </rPr>
      <t xml:space="preserve"> Until February 2013 the channel operated under “TV Biznes”, then until June 9, 2014 as “Polsat Biznes”, currently as “Polsat News 2”.</t>
    </r>
  </si>
  <si>
    <r>
      <t>(3)</t>
    </r>
    <r>
      <rPr>
        <sz val="9"/>
        <color theme="1"/>
        <rFont val="Calibri"/>
        <family val="2"/>
        <charset val="238"/>
        <scheme val="minor"/>
      </rPr>
      <t xml:space="preserve"> 3) The channels operate under the Polsat brand since March 2013, data for three quarters of 2013 include the period March - September 2013.</t>
    </r>
  </si>
  <si>
    <r>
      <t xml:space="preserve">8) </t>
    </r>
    <r>
      <rPr>
        <sz val="9"/>
        <color theme="1"/>
        <rFont val="Calibri"/>
        <family val="2"/>
        <charset val="238"/>
        <scheme val="minor"/>
      </rPr>
      <t>Channel launched on September 26, 2014.</t>
    </r>
  </si>
  <si>
    <r>
      <t xml:space="preserve">9) </t>
    </r>
    <r>
      <rPr>
        <sz val="9"/>
        <color theme="1"/>
        <rFont val="Calibri"/>
        <family val="2"/>
        <charset val="238"/>
        <scheme val="minor"/>
      </rPr>
      <t xml:space="preserve">Channel broadcast from August 30 until September 21, 2014. </t>
    </r>
  </si>
  <si>
    <r>
      <t>MUZO.TV</t>
    </r>
    <r>
      <rPr>
        <vertAlign val="superscript"/>
        <sz val="9"/>
        <color theme="1"/>
        <rFont val="Arial Narrow"/>
        <family val="2"/>
        <charset val="238"/>
      </rPr>
      <t>(8)</t>
    </r>
  </si>
  <si>
    <r>
      <t xml:space="preserve">Polsat Volleyball </t>
    </r>
    <r>
      <rPr>
        <vertAlign val="superscript"/>
        <sz val="9"/>
        <color theme="1"/>
        <rFont val="Arial Narrow"/>
        <family val="2"/>
        <charset val="238"/>
      </rPr>
      <t>(9)</t>
    </r>
  </si>
  <si>
    <t>Concessions payments</t>
  </si>
  <si>
    <t>Proceeds from disposal of related entity, net</t>
  </si>
  <si>
    <t>Technical costs and cost of settlements with telecommunication operators</t>
  </si>
  <si>
    <t>ARPU per customer [PLN]</t>
  </si>
  <si>
    <t>RGU saturation per customer</t>
  </si>
  <si>
    <t xml:space="preserve">* Includes impact of hedging instruments, premiums paid for early bonds’ repayment and amount paid for costs related to the new financing
** Includes restricted cash amounted to PLN 12.2
</t>
  </si>
  <si>
    <t>Gain on sale of property, plant and equipment and intangible assets</t>
  </si>
  <si>
    <t xml:space="preserve">DISCLAIMER                                                                                                                                                                                                                                                                                                                                                                                                                                                                            In connection with the consolidation of the results of the newly-acquired Metelem Holding Company Limited, indirectly controlling Polkomtel, started on May 7, 2014, the Company decided to adjust the method of presentation of certain operational data to the new structure and the mode of operations of our Group. The new layout of key performance indicators (KPI) relating to our segment of services to individual and business customers, comprising in particular  mobile telephony services, Internet access and pay TV are presented below. 
It must be emphasized that the key performance indicators presented below for the 3 and 9-month periods ended September 30, 2013 have been prepared to present the potential effect that the performance of Metelem, and Polkomtel in particular, would have had on the Group’s operating results if Metelem had been part of our Capital Group in the compared periods. These key performance indicators have been prepared for illustrative purposes only and because of their nature they present a hypothetical situation rather than the actual performance of the Group for the given periods.
</t>
  </si>
  <si>
    <t>for the nine-month period ended September 30,</t>
  </si>
  <si>
    <t xml:space="preserve">DISCLAIMER                                                                                                                                                                                                                                                                                                                                                                                                                                                                            In connection with the consolidation of the results of the newly-acquired Metelem Holdings Limited Group, indirectly controlling Polkomtel, started on May 7, 2014, the Company decided to adjust the method of presentation of certain operational data to the new structure and the mode of operations of our Group. The new layout of key performance indicators (KPI) relating to our segment of services to individual and business customers, comprising in particular  mobile telephony services, Internet access and pay TV are presented below. 
It must be emphasized that the key performance indicators presented below for 2012 and 2013 as well as for Q12014 have been prepared to present the potential effect that the performance of Metelem, Polkomtel in particular, would have had on the Group’s operating results if Metelem had been part of our Capital Group in the compared periods. These key performance indicators have been prepared for illustrative purposes only and because of their nature they present a hypothetical situation rather than the actual performance of the Group for the given periods.
</t>
  </si>
</sst>
</file>

<file path=xl/styles.xml><?xml version="1.0" encoding="utf-8"?>
<styleSheet xmlns="http://schemas.openxmlformats.org/spreadsheetml/2006/main">
  <numFmts count="14">
    <numFmt numFmtId="41" formatCode="_-* #,##0\ _z_ł_-;\-* #,##0\ _z_ł_-;_-* &quot;-&quot;\ _z_ł_-;_-@_-"/>
    <numFmt numFmtId="164" formatCode="#,##0.0"/>
    <numFmt numFmtId="165" formatCode="0.0"/>
    <numFmt numFmtId="166" formatCode="0.0%"/>
    <numFmt numFmtId="167" formatCode="#\.##0.0"/>
    <numFmt numFmtId="168" formatCode="\-"/>
    <numFmt numFmtId="169" formatCode="###0.0"/>
    <numFmt numFmtId="170" formatCode="_-* #,##0.0\ _z_ł_-;\-* #,##0.0\ _z_ł_-;_-* &quot;-&quot;\ _z_ł_-;_-@_-"/>
    <numFmt numFmtId="171" formatCode="#,##0.0%"/>
    <numFmt numFmtId="172" formatCode="_-* #,##0.00\ [$€-1]_-;\-* #,##0.00\ [$€-1]_-;_-* &quot;-&quot;??\ [$€-1]_-"/>
    <numFmt numFmtId="173" formatCode="#,##0.0;\(#,##0.0\)"/>
    <numFmt numFmtId="174" formatCode="###0.0;\(###0.0\)"/>
    <numFmt numFmtId="175" formatCode="###0.0%;\(###0.0%\)"/>
    <numFmt numFmtId="176" formatCode="#,##0.0%;\(#,##0.0%\)"/>
  </numFmts>
  <fonts count="39">
    <font>
      <sz val="11"/>
      <color theme="1"/>
      <name val="Czcionka tekstu podstawowego"/>
      <family val="2"/>
      <charset val="238"/>
    </font>
    <font>
      <sz val="11"/>
      <color indexed="8"/>
      <name val="Czcionka tekstu podstawowego"/>
      <family val="2"/>
      <charset val="238"/>
    </font>
    <font>
      <sz val="11"/>
      <color indexed="8"/>
      <name val="Czcionka tekstu podstawowego"/>
      <family val="2"/>
      <charset val="238"/>
    </font>
    <font>
      <b/>
      <sz val="11"/>
      <color indexed="8"/>
      <name val="Calibri"/>
      <family val="2"/>
      <charset val="238"/>
    </font>
    <font>
      <b/>
      <sz val="10"/>
      <color theme="1"/>
      <name val="Arial Narrow"/>
      <family val="2"/>
      <charset val="238"/>
    </font>
    <font>
      <sz val="11"/>
      <color theme="1"/>
      <name val="Calibri"/>
      <family val="2"/>
      <charset val="238"/>
      <scheme val="minor"/>
    </font>
    <font>
      <b/>
      <sz val="11"/>
      <color indexed="8"/>
      <name val="Calibri"/>
      <family val="2"/>
      <charset val="238"/>
      <scheme val="minor"/>
    </font>
    <font>
      <sz val="11"/>
      <color rgb="FF000000"/>
      <name val="Calibri"/>
      <family val="2"/>
      <charset val="238"/>
      <scheme val="minor"/>
    </font>
    <font>
      <b/>
      <sz val="11"/>
      <color theme="1"/>
      <name val="Calibri"/>
      <family val="2"/>
      <charset val="238"/>
      <scheme val="minor"/>
    </font>
    <font>
      <b/>
      <sz val="11"/>
      <color rgb="FF000000"/>
      <name val="Calibri"/>
      <family val="2"/>
      <charset val="238"/>
      <scheme val="minor"/>
    </font>
    <font>
      <b/>
      <i/>
      <sz val="11"/>
      <color rgb="FF000000"/>
      <name val="Calibri"/>
      <family val="2"/>
      <charset val="238"/>
      <scheme val="minor"/>
    </font>
    <font>
      <b/>
      <sz val="11"/>
      <name val="Calibri"/>
      <family val="2"/>
      <charset val="238"/>
      <scheme val="minor"/>
    </font>
    <font>
      <sz val="11"/>
      <name val="Calibri"/>
      <family val="2"/>
      <charset val="238"/>
      <scheme val="minor"/>
    </font>
    <font>
      <b/>
      <vertAlign val="superscript"/>
      <sz val="11"/>
      <color rgb="FF000000"/>
      <name val="Calibri"/>
      <family val="2"/>
      <charset val="238"/>
      <scheme val="minor"/>
    </font>
    <font>
      <vertAlign val="superscript"/>
      <sz val="9"/>
      <color theme="1"/>
      <name val="Calibri"/>
      <family val="2"/>
      <charset val="238"/>
      <scheme val="minor"/>
    </font>
    <font>
      <sz val="9"/>
      <color theme="1"/>
      <name val="Calibri"/>
      <family val="2"/>
      <charset val="238"/>
      <scheme val="minor"/>
    </font>
    <font>
      <b/>
      <sz val="9"/>
      <color indexed="8"/>
      <name val="Arial Narrow"/>
      <family val="2"/>
      <charset val="238"/>
    </font>
    <font>
      <b/>
      <vertAlign val="superscript"/>
      <sz val="11"/>
      <color theme="1"/>
      <name val="Calibri"/>
      <family val="2"/>
      <charset val="238"/>
      <scheme val="minor"/>
    </font>
    <font>
      <b/>
      <vertAlign val="superscript"/>
      <sz val="11"/>
      <name val="Calibri"/>
      <family val="2"/>
      <charset val="238"/>
      <scheme val="minor"/>
    </font>
    <font>
      <b/>
      <sz val="12"/>
      <color theme="9"/>
      <name val="Calibri"/>
      <family val="2"/>
      <charset val="238"/>
      <scheme val="minor"/>
    </font>
    <font>
      <i/>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zcionka tekstu podstawowego"/>
      <family val="2"/>
      <charset val="238"/>
    </font>
    <font>
      <b/>
      <sz val="10"/>
      <color indexed="8"/>
      <name val="Calibri"/>
      <family val="2"/>
      <charset val="238"/>
      <scheme val="minor"/>
    </font>
    <font>
      <b/>
      <sz val="10"/>
      <color rgb="FF000000"/>
      <name val="Calibri"/>
      <family val="2"/>
      <charset val="238"/>
      <scheme val="minor"/>
    </font>
    <font>
      <b/>
      <i/>
      <sz val="10"/>
      <color rgb="FF000000"/>
      <name val="Calibri"/>
      <family val="2"/>
      <charset val="238"/>
      <scheme val="minor"/>
    </font>
    <font>
      <b/>
      <sz val="9"/>
      <name val="Arial Narrow"/>
      <family val="2"/>
      <charset val="238"/>
    </font>
    <font>
      <vertAlign val="superscript"/>
      <sz val="11"/>
      <color theme="1"/>
      <name val="Calibri"/>
      <family val="2"/>
      <charset val="238"/>
      <scheme val="minor"/>
    </font>
    <font>
      <b/>
      <sz val="11"/>
      <name val="Calibri"/>
      <family val="2"/>
      <charset val="238"/>
    </font>
    <font>
      <b/>
      <i/>
      <sz val="11"/>
      <name val="Calibri"/>
      <family val="2"/>
      <charset val="238"/>
      <scheme val="minor"/>
    </font>
    <font>
      <i/>
      <sz val="11"/>
      <name val="Calibri"/>
      <family val="2"/>
      <charset val="238"/>
      <scheme val="minor"/>
    </font>
    <font>
      <b/>
      <i/>
      <sz val="11"/>
      <color theme="1"/>
      <name val="Calibri"/>
      <family val="2"/>
      <charset val="238"/>
      <scheme val="minor"/>
    </font>
    <font>
      <b/>
      <sz val="11"/>
      <color rgb="FFFD8A00"/>
      <name val="Calibri"/>
      <family val="2"/>
      <charset val="238"/>
      <scheme val="minor"/>
    </font>
    <font>
      <i/>
      <sz val="11"/>
      <color rgb="FF000000"/>
      <name val="Calibri"/>
      <family val="2"/>
      <charset val="238"/>
      <scheme val="minor"/>
    </font>
    <font>
      <sz val="11"/>
      <color theme="1"/>
      <name val="Czcionka tekstu podstawowego"/>
      <family val="2"/>
      <charset val="238"/>
    </font>
    <font>
      <b/>
      <sz val="11"/>
      <color theme="1"/>
      <name val="Czcionka tekstu podstawowego"/>
      <family val="2"/>
      <charset val="238"/>
    </font>
    <font>
      <i/>
      <sz val="11"/>
      <color theme="1"/>
      <name val="Czcionka tekstu podstawowego"/>
      <family val="2"/>
      <charset val="238"/>
    </font>
    <font>
      <vertAlign val="superscript"/>
      <sz val="9"/>
      <color theme="1"/>
      <name val="Arial Narrow"/>
      <family val="2"/>
      <charset val="238"/>
    </font>
  </fonts>
  <fills count="1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mediumGray">
        <fgColor theme="0" tint="-4.9989318521683403E-2"/>
        <bgColor rgb="FFFFC000"/>
      </patternFill>
    </fill>
    <fill>
      <patternFill patternType="solid">
        <fgColor theme="0"/>
        <bgColor theme="0"/>
      </patternFill>
    </fill>
    <fill>
      <patternFill patternType="solid">
        <fgColor theme="0" tint="-4.9989318521683403E-2"/>
        <bgColor theme="0"/>
      </patternFill>
    </fill>
    <fill>
      <patternFill patternType="mediumGray">
        <fgColor rgb="FFFFC000"/>
      </patternFill>
    </fill>
    <fill>
      <patternFill patternType="mediumGray">
        <fgColor rgb="FFFFC000"/>
        <bgColor theme="0" tint="-4.9989318521683403E-2"/>
      </patternFill>
    </fill>
    <fill>
      <patternFill patternType="mediumGray">
        <fgColor rgb="FFFFC000"/>
        <bgColor rgb="FFFFC000"/>
      </patternFill>
    </fill>
    <fill>
      <patternFill patternType="mediumGray">
        <fgColor rgb="FFFFC000"/>
        <bgColor theme="0"/>
      </patternFill>
    </fill>
    <fill>
      <patternFill patternType="solid">
        <fgColor rgb="FFFFFFFF"/>
        <bgColor indexed="64"/>
      </patternFill>
    </fill>
    <fill>
      <patternFill patternType="mediumGray">
        <fgColor theme="0" tint="-4.9989318521683403E-2"/>
        <bgColor theme="0" tint="-4.9989318521683403E-2"/>
      </patternFill>
    </fill>
  </fills>
  <borders count="33">
    <border>
      <left/>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top/>
      <bottom style="hair">
        <color indexed="64"/>
      </bottom>
      <diagonal/>
    </border>
  </borders>
  <cellStyleXfs count="4">
    <xf numFmtId="0" fontId="0" fillId="0" borderId="0"/>
    <xf numFmtId="9" fontId="2" fillId="0" borderId="0" applyFont="0" applyFill="0" applyBorder="0" applyAlignment="0" applyProtection="0"/>
    <xf numFmtId="9" fontId="1" fillId="0" borderId="0" applyFont="0" applyFill="0" applyBorder="0" applyAlignment="0" applyProtection="0"/>
    <xf numFmtId="172" fontId="35" fillId="0" borderId="0"/>
  </cellStyleXfs>
  <cellXfs count="501">
    <xf numFmtId="0" fontId="0" fillId="0" borderId="0" xfId="0"/>
    <xf numFmtId="0" fontId="5" fillId="0" borderId="0" xfId="0" applyFont="1"/>
    <xf numFmtId="166" fontId="12" fillId="3" borderId="9" xfId="1" applyNumberFormat="1" applyFont="1" applyFill="1" applyBorder="1" applyAlignment="1">
      <alignment horizontal="right" vertical="center" wrapText="1"/>
    </xf>
    <xf numFmtId="0" fontId="9" fillId="3" borderId="10" xfId="0" applyFont="1" applyFill="1" applyBorder="1" applyAlignment="1">
      <alignment vertical="center" wrapText="1"/>
    </xf>
    <xf numFmtId="0" fontId="9" fillId="4" borderId="2" xfId="0" applyFont="1" applyFill="1" applyBorder="1" applyAlignment="1">
      <alignment horizontal="right" vertical="center" wrapText="1"/>
    </xf>
    <xf numFmtId="0" fontId="10" fillId="4" borderId="8" xfId="0" applyFont="1" applyFill="1" applyBorder="1" applyAlignment="1">
      <alignment horizontal="right" vertical="center" wrapText="1"/>
    </xf>
    <xf numFmtId="0" fontId="16" fillId="0" borderId="0" xfId="0" applyFont="1" applyFill="1" applyBorder="1" applyAlignment="1">
      <alignment vertical="center" wrapText="1"/>
    </xf>
    <xf numFmtId="0" fontId="11" fillId="3" borderId="5" xfId="0" applyFont="1" applyFill="1" applyBorder="1" applyAlignment="1">
      <alignment vertical="center" wrapText="1"/>
    </xf>
    <xf numFmtId="0" fontId="7" fillId="3" borderId="7" xfId="0" applyFont="1" applyFill="1" applyBorder="1" applyAlignment="1">
      <alignment vertical="center"/>
    </xf>
    <xf numFmtId="0" fontId="10" fillId="4" borderId="6" xfId="0" applyFont="1" applyFill="1" applyBorder="1" applyAlignment="1">
      <alignment horizontal="right" vertical="center" wrapText="1"/>
    </xf>
    <xf numFmtId="0" fontId="9" fillId="4" borderId="1" xfId="0" applyFont="1" applyFill="1" applyBorder="1" applyAlignment="1">
      <alignment horizontal="right" vertical="center" wrapText="1"/>
    </xf>
    <xf numFmtId="0" fontId="5" fillId="3" borderId="12" xfId="0" applyFont="1" applyFill="1" applyBorder="1" applyAlignment="1">
      <alignment vertical="center"/>
    </xf>
    <xf numFmtId="0" fontId="5" fillId="3" borderId="7" xfId="0" applyFont="1" applyFill="1" applyBorder="1" applyAlignment="1">
      <alignment vertical="center"/>
    </xf>
    <xf numFmtId="0" fontId="9" fillId="3" borderId="12" xfId="0" applyFont="1" applyFill="1" applyBorder="1" applyAlignment="1">
      <alignment vertical="center"/>
    </xf>
    <xf numFmtId="0" fontId="9" fillId="3" borderId="5" xfId="0" applyFont="1" applyFill="1" applyBorder="1" applyAlignment="1">
      <alignment vertical="center"/>
    </xf>
    <xf numFmtId="3" fontId="5" fillId="3" borderId="0" xfId="0" applyNumberFormat="1" applyFont="1" applyFill="1" applyBorder="1" applyAlignment="1">
      <alignment horizontal="right" vertical="center"/>
    </xf>
    <xf numFmtId="166" fontId="5" fillId="3" borderId="9" xfId="1" applyNumberFormat="1" applyFont="1" applyFill="1" applyBorder="1" applyAlignment="1">
      <alignment vertical="center"/>
    </xf>
    <xf numFmtId="166" fontId="5" fillId="3" borderId="9" xfId="1" applyNumberFormat="1" applyFont="1" applyFill="1" applyBorder="1" applyAlignment="1">
      <alignment horizontal="right" vertical="center"/>
    </xf>
    <xf numFmtId="3" fontId="11" fillId="2" borderId="5" xfId="0" applyNumberFormat="1" applyFont="1" applyFill="1" applyBorder="1" applyAlignment="1">
      <alignment horizontal="right" vertical="center" wrapText="1"/>
    </xf>
    <xf numFmtId="3" fontId="11" fillId="3" borderId="1" xfId="0" applyNumberFormat="1" applyFont="1" applyFill="1" applyBorder="1" applyAlignment="1">
      <alignment horizontal="right" vertical="center" wrapText="1"/>
    </xf>
    <xf numFmtId="3" fontId="12" fillId="2" borderId="7" xfId="0" applyNumberFormat="1" applyFont="1" applyFill="1" applyBorder="1" applyAlignment="1">
      <alignment horizontal="right" vertical="center" wrapText="1"/>
    </xf>
    <xf numFmtId="3" fontId="12" fillId="3" borderId="0" xfId="0" applyNumberFormat="1" applyFont="1" applyFill="1" applyBorder="1" applyAlignment="1">
      <alignment horizontal="right" vertical="center" wrapText="1"/>
    </xf>
    <xf numFmtId="0" fontId="5" fillId="0" borderId="0" xfId="0" applyFont="1" applyAlignment="1">
      <alignment vertical="center"/>
    </xf>
    <xf numFmtId="0" fontId="8" fillId="8" borderId="5" xfId="0" applyFont="1" applyFill="1" applyBorder="1" applyAlignment="1">
      <alignment vertical="center"/>
    </xf>
    <xf numFmtId="0" fontId="8" fillId="10" borderId="5" xfId="0" applyFont="1" applyFill="1" applyBorder="1" applyAlignment="1">
      <alignment vertical="center"/>
    </xf>
    <xf numFmtId="0" fontId="8" fillId="3" borderId="12" xfId="0" applyFont="1" applyFill="1" applyBorder="1" applyAlignment="1">
      <alignment vertical="center"/>
    </xf>
    <xf numFmtId="0" fontId="0" fillId="3" borderId="0" xfId="0" applyFill="1"/>
    <xf numFmtId="0" fontId="19" fillId="3" borderId="0" xfId="0" applyFont="1" applyFill="1" applyAlignment="1">
      <alignment vertical="center"/>
    </xf>
    <xf numFmtId="0" fontId="8" fillId="3" borderId="10" xfId="0" applyFont="1" applyFill="1" applyBorder="1" applyAlignment="1">
      <alignment vertical="center"/>
    </xf>
    <xf numFmtId="166" fontId="8" fillId="8" borderId="6" xfId="1" applyNumberFormat="1" applyFont="1" applyFill="1" applyBorder="1" applyAlignment="1">
      <alignment vertical="center"/>
    </xf>
    <xf numFmtId="166" fontId="8" fillId="10" borderId="6" xfId="1" applyNumberFormat="1" applyFont="1" applyFill="1" applyBorder="1" applyAlignment="1">
      <alignment vertical="center"/>
    </xf>
    <xf numFmtId="0" fontId="9" fillId="4" borderId="3" xfId="0" applyFont="1" applyFill="1" applyBorder="1" applyAlignment="1">
      <alignment horizontal="right" vertical="center" wrapText="1"/>
    </xf>
    <xf numFmtId="0" fontId="6" fillId="5" borderId="10" xfId="0" applyFont="1" applyFill="1" applyBorder="1" applyAlignment="1">
      <alignment horizontal="right" vertical="center"/>
    </xf>
    <xf numFmtId="166" fontId="5" fillId="3" borderId="8" xfId="1" applyNumberFormat="1" applyFont="1" applyFill="1" applyBorder="1" applyAlignment="1">
      <alignment vertical="center"/>
    </xf>
    <xf numFmtId="166" fontId="5" fillId="3" borderId="11" xfId="1" applyNumberFormat="1" applyFont="1" applyFill="1" applyBorder="1" applyAlignment="1">
      <alignment vertical="center"/>
    </xf>
    <xf numFmtId="0" fontId="9" fillId="11" borderId="5" xfId="0" applyFont="1" applyFill="1" applyBorder="1" applyAlignment="1">
      <alignment vertical="center"/>
    </xf>
    <xf numFmtId="0" fontId="8" fillId="8" borderId="5" xfId="0" applyFont="1" applyFill="1" applyBorder="1" applyAlignment="1">
      <alignment vertical="center" wrapText="1"/>
    </xf>
    <xf numFmtId="4" fontId="9" fillId="6" borderId="1" xfId="0" applyNumberFormat="1" applyFont="1" applyFill="1" applyBorder="1" applyAlignment="1">
      <alignment vertical="center" wrapText="1"/>
    </xf>
    <xf numFmtId="0" fontId="8" fillId="0" borderId="5" xfId="0" applyFont="1" applyBorder="1" applyAlignment="1">
      <alignment vertical="center" wrapText="1"/>
    </xf>
    <xf numFmtId="0" fontId="9" fillId="3" borderId="12" xfId="0" applyFont="1" applyFill="1" applyBorder="1" applyAlignment="1">
      <alignment vertical="center" wrapText="1"/>
    </xf>
    <xf numFmtId="0" fontId="0" fillId="3" borderId="12" xfId="0" applyFill="1" applyBorder="1" applyAlignment="1">
      <alignment vertical="center"/>
    </xf>
    <xf numFmtId="0" fontId="0" fillId="3" borderId="2" xfId="0" applyFill="1" applyBorder="1" applyAlignment="1">
      <alignment vertical="center"/>
    </xf>
    <xf numFmtId="0" fontId="0" fillId="2" borderId="12" xfId="0" applyFill="1" applyBorder="1" applyAlignment="1">
      <alignment vertical="center"/>
    </xf>
    <xf numFmtId="0" fontId="6" fillId="11" borderId="12" xfId="0" applyFont="1" applyFill="1" applyBorder="1" applyAlignment="1">
      <alignment vertical="center"/>
    </xf>
    <xf numFmtId="0" fontId="6" fillId="11" borderId="10" xfId="0" applyFont="1" applyFill="1" applyBorder="1" applyAlignment="1">
      <alignment vertical="center"/>
    </xf>
    <xf numFmtId="166" fontId="8" fillId="11" borderId="3" xfId="1" applyNumberFormat="1" applyFont="1" applyFill="1" applyBorder="1" applyAlignment="1">
      <alignment vertical="center"/>
    </xf>
    <xf numFmtId="166" fontId="8" fillId="9" borderId="10" xfId="1" applyNumberFormat="1" applyFont="1" applyFill="1" applyBorder="1" applyAlignment="1">
      <alignment vertical="center"/>
    </xf>
    <xf numFmtId="3" fontId="21" fillId="0" borderId="0" xfId="0" applyNumberFormat="1" applyFont="1" applyAlignment="1">
      <alignment horizontal="right"/>
    </xf>
    <xf numFmtId="3" fontId="22" fillId="0" borderId="0" xfId="0" applyNumberFormat="1" applyFont="1" applyBorder="1" applyAlignment="1">
      <alignment horizontal="right"/>
    </xf>
    <xf numFmtId="3" fontId="21" fillId="0" borderId="0" xfId="0" applyNumberFormat="1" applyFont="1" applyBorder="1" applyAlignment="1">
      <alignment horizontal="right"/>
    </xf>
    <xf numFmtId="0" fontId="0" fillId="0" borderId="0" xfId="0" applyAlignment="1">
      <alignment vertical="center"/>
    </xf>
    <xf numFmtId="0" fontId="5" fillId="3" borderId="14" xfId="0" applyFont="1" applyFill="1" applyBorder="1" applyAlignment="1">
      <alignment vertical="center"/>
    </xf>
    <xf numFmtId="0" fontId="5" fillId="3" borderId="18" xfId="0" applyFont="1" applyFill="1" applyBorder="1" applyAlignment="1">
      <alignment vertical="center"/>
    </xf>
    <xf numFmtId="0" fontId="5" fillId="3" borderId="14" xfId="0" applyFont="1" applyFill="1" applyBorder="1" applyAlignment="1">
      <alignment vertical="center" wrapText="1"/>
    </xf>
    <xf numFmtId="0" fontId="5" fillId="3" borderId="18" xfId="0" applyFont="1" applyFill="1" applyBorder="1" applyAlignment="1">
      <alignment vertical="center" wrapText="1"/>
    </xf>
    <xf numFmtId="0" fontId="8" fillId="3" borderId="18" xfId="0" applyFont="1" applyFill="1" applyBorder="1" applyAlignment="1">
      <alignment vertical="center" wrapText="1"/>
    </xf>
    <xf numFmtId="0" fontId="5" fillId="3" borderId="15" xfId="0" applyFont="1" applyFill="1" applyBorder="1" applyAlignment="1">
      <alignment vertical="center" wrapText="1"/>
    </xf>
    <xf numFmtId="3" fontId="8" fillId="3" borderId="0" xfId="0" applyNumberFormat="1" applyFont="1" applyFill="1" applyBorder="1" applyAlignment="1">
      <alignment horizontal="right" vertical="center"/>
    </xf>
    <xf numFmtId="0" fontId="0" fillId="3" borderId="0" xfId="0" applyFill="1" applyAlignment="1">
      <alignment vertical="center"/>
    </xf>
    <xf numFmtId="0" fontId="23" fillId="0" borderId="0" xfId="0" applyFont="1" applyAlignment="1">
      <alignment vertical="center"/>
    </xf>
    <xf numFmtId="0" fontId="25" fillId="4" borderId="3" xfId="0" applyFont="1" applyFill="1" applyBorder="1" applyAlignment="1">
      <alignment horizontal="right" vertical="center" wrapText="1"/>
    </xf>
    <xf numFmtId="0" fontId="26" fillId="4" borderId="11" xfId="0" applyFont="1" applyFill="1" applyBorder="1" applyAlignment="1">
      <alignment horizontal="right" vertical="center" wrapText="1"/>
    </xf>
    <xf numFmtId="41" fontId="5" fillId="2" borderId="7" xfId="0" applyNumberFormat="1" applyFont="1" applyFill="1" applyBorder="1" applyAlignment="1">
      <alignment horizontal="right" vertical="center" wrapText="1"/>
    </xf>
    <xf numFmtId="41" fontId="5" fillId="3" borderId="0" xfId="0" applyNumberFormat="1" applyFont="1" applyFill="1" applyBorder="1" applyAlignment="1">
      <alignment horizontal="right" vertical="center" wrapText="1"/>
    </xf>
    <xf numFmtId="0" fontId="5" fillId="3" borderId="0" xfId="0" applyFont="1" applyFill="1" applyAlignment="1">
      <alignment vertical="center"/>
    </xf>
    <xf numFmtId="0" fontId="0" fillId="0" borderId="0" xfId="0" applyFill="1" applyBorder="1" applyAlignment="1">
      <alignment vertical="center"/>
    </xf>
    <xf numFmtId="0" fontId="23" fillId="0" borderId="0" xfId="0" applyFont="1" applyFill="1" applyBorder="1" applyAlignment="1">
      <alignment vertical="center"/>
    </xf>
    <xf numFmtId="3" fontId="5" fillId="0" borderId="0" xfId="0" applyNumberFormat="1" applyFont="1" applyFill="1" applyBorder="1" applyAlignment="1">
      <alignment horizontal="right" vertical="center" wrapText="1"/>
    </xf>
    <xf numFmtId="41" fontId="5" fillId="0" borderId="0" xfId="0" applyNumberFormat="1" applyFont="1" applyFill="1" applyBorder="1" applyAlignment="1">
      <alignment horizontal="right" vertical="center" wrapText="1"/>
    </xf>
    <xf numFmtId="3" fontId="8" fillId="0" borderId="0" xfId="0" applyNumberFormat="1" applyFont="1" applyFill="1" applyBorder="1" applyAlignment="1">
      <alignment horizontal="right" vertical="center" wrapText="1"/>
    </xf>
    <xf numFmtId="0" fontId="8" fillId="8" borderId="12" xfId="0" applyFont="1" applyFill="1" applyBorder="1" applyAlignment="1">
      <alignment vertical="center" wrapText="1"/>
    </xf>
    <xf numFmtId="0" fontId="8" fillId="8" borderId="10" xfId="0" applyFont="1" applyFill="1" applyBorder="1" applyAlignment="1">
      <alignment vertical="center" wrapText="1"/>
    </xf>
    <xf numFmtId="0" fontId="8" fillId="8" borderId="7" xfId="0" applyFont="1" applyFill="1" applyBorder="1" applyAlignment="1">
      <alignment vertical="center" wrapText="1"/>
    </xf>
    <xf numFmtId="0" fontId="7" fillId="3" borderId="5" xfId="0" applyFont="1" applyFill="1" applyBorder="1" applyAlignment="1">
      <alignment vertical="center" wrapText="1"/>
    </xf>
    <xf numFmtId="0" fontId="5" fillId="3" borderId="12" xfId="0" applyFont="1" applyFill="1" applyBorder="1" applyAlignment="1">
      <alignment vertical="center" wrapText="1"/>
    </xf>
    <xf numFmtId="166" fontId="27" fillId="0" borderId="2" xfId="1" applyNumberFormat="1" applyFont="1" applyFill="1" applyBorder="1" applyAlignment="1">
      <alignment horizontal="right" vertical="center" wrapText="1" indent="1"/>
    </xf>
    <xf numFmtId="0" fontId="0" fillId="0" borderId="0" xfId="0" applyFill="1" applyBorder="1"/>
    <xf numFmtId="0" fontId="24" fillId="5" borderId="3" xfId="0" applyFont="1" applyFill="1" applyBorder="1" applyAlignment="1">
      <alignment horizontal="right" vertical="center"/>
    </xf>
    <xf numFmtId="41" fontId="5" fillId="2" borderId="0" xfId="0" applyNumberFormat="1" applyFont="1" applyFill="1" applyBorder="1" applyAlignment="1">
      <alignment horizontal="right" vertical="center" wrapText="1"/>
    </xf>
    <xf numFmtId="3" fontId="5" fillId="0" borderId="0" xfId="0" applyNumberFormat="1" applyFont="1" applyFill="1" applyBorder="1" applyAlignment="1">
      <alignment horizontal="right" vertical="center"/>
    </xf>
    <xf numFmtId="3" fontId="8" fillId="0" borderId="0" xfId="0" applyNumberFormat="1" applyFont="1" applyFill="1" applyBorder="1" applyAlignment="1">
      <alignment horizontal="right" vertical="center"/>
    </xf>
    <xf numFmtId="3" fontId="7" fillId="0" borderId="0" xfId="0" applyNumberFormat="1" applyFont="1" applyFill="1" applyBorder="1" applyAlignment="1">
      <alignment horizontal="right" vertical="center"/>
    </xf>
    <xf numFmtId="3" fontId="9" fillId="0" borderId="0" xfId="0" applyNumberFormat="1" applyFont="1" applyFill="1" applyBorder="1" applyAlignment="1">
      <alignment horizontal="right" vertical="center"/>
    </xf>
    <xf numFmtId="0" fontId="5" fillId="3" borderId="0" xfId="0" applyFont="1" applyFill="1"/>
    <xf numFmtId="165" fontId="12" fillId="3" borderId="2" xfId="0" applyNumberFormat="1" applyFont="1" applyFill="1" applyBorder="1" applyAlignment="1">
      <alignment horizontal="right" vertical="center" wrapText="1"/>
    </xf>
    <xf numFmtId="0" fontId="4" fillId="0" borderId="0" xfId="0" applyFont="1" applyFill="1" applyBorder="1"/>
    <xf numFmtId="0" fontId="5" fillId="0" borderId="0" xfId="0" applyFont="1" applyFill="1" applyBorder="1" applyAlignment="1"/>
    <xf numFmtId="0" fontId="0" fillId="0" borderId="0" xfId="0" applyFill="1"/>
    <xf numFmtId="4" fontId="9" fillId="7" borderId="5" xfId="0" applyNumberFormat="1" applyFont="1" applyFill="1" applyBorder="1" applyAlignment="1">
      <alignment vertical="center" wrapText="1"/>
    </xf>
    <xf numFmtId="166" fontId="12" fillId="3" borderId="0" xfId="0" applyNumberFormat="1" applyFont="1" applyFill="1" applyBorder="1" applyAlignment="1">
      <alignment horizontal="right" vertical="center" wrapText="1"/>
    </xf>
    <xf numFmtId="0" fontId="5" fillId="12" borderId="18" xfId="0" applyFont="1" applyFill="1" applyBorder="1" applyAlignment="1">
      <alignment wrapText="1"/>
    </xf>
    <xf numFmtId="0" fontId="14" fillId="0" borderId="0" xfId="0" applyFont="1"/>
    <xf numFmtId="0" fontId="14" fillId="0" borderId="0" xfId="0" applyFont="1" applyAlignment="1"/>
    <xf numFmtId="3" fontId="12" fillId="0" borderId="0" xfId="0" applyNumberFormat="1" applyFont="1" applyFill="1" applyBorder="1" applyAlignment="1">
      <alignment horizontal="right" vertical="center" wrapText="1"/>
    </xf>
    <xf numFmtId="166" fontId="12" fillId="0" borderId="0" xfId="0" applyNumberFormat="1" applyFont="1" applyFill="1" applyBorder="1" applyAlignment="1">
      <alignment horizontal="right" vertical="center" wrapText="1"/>
    </xf>
    <xf numFmtId="3" fontId="11" fillId="0" borderId="0" xfId="0" applyNumberFormat="1" applyFont="1" applyFill="1" applyBorder="1" applyAlignment="1">
      <alignment horizontal="right" vertical="center" wrapText="1"/>
    </xf>
    <xf numFmtId="166" fontId="11" fillId="0" borderId="0" xfId="0" applyNumberFormat="1" applyFont="1" applyFill="1" applyBorder="1" applyAlignment="1">
      <alignment horizontal="right" vertical="center" wrapText="1"/>
    </xf>
    <xf numFmtId="0" fontId="11" fillId="0" borderId="0" xfId="0" quotePrefix="1" applyFont="1" applyFill="1" applyBorder="1" applyAlignment="1">
      <alignment horizontal="right" vertical="center" wrapText="1"/>
    </xf>
    <xf numFmtId="0" fontId="12" fillId="0" borderId="0" xfId="0" quotePrefix="1" applyFont="1" applyFill="1" applyBorder="1" applyAlignment="1">
      <alignment horizontal="right" vertical="center" wrapText="1"/>
    </xf>
    <xf numFmtId="0" fontId="12" fillId="0" borderId="0" xfId="0" applyFont="1" applyFill="1" applyBorder="1" applyAlignment="1">
      <alignment horizontal="right" vertical="center" wrapText="1"/>
    </xf>
    <xf numFmtId="165" fontId="11" fillId="0" borderId="0" xfId="0" applyNumberFormat="1" applyFont="1" applyFill="1" applyBorder="1" applyAlignment="1">
      <alignment horizontal="right" vertical="center" wrapText="1"/>
    </xf>
    <xf numFmtId="165" fontId="12" fillId="0" borderId="0" xfId="0" applyNumberFormat="1" applyFont="1" applyFill="1" applyBorder="1" applyAlignment="1">
      <alignment horizontal="right" vertical="center" wrapText="1"/>
    </xf>
    <xf numFmtId="3" fontId="3" fillId="0" borderId="0" xfId="0" applyNumberFormat="1" applyFont="1" applyFill="1" applyBorder="1" applyAlignment="1">
      <alignment vertical="center"/>
    </xf>
    <xf numFmtId="165" fontId="12" fillId="3" borderId="0" xfId="0" applyNumberFormat="1" applyFont="1" applyFill="1" applyBorder="1" applyAlignment="1">
      <alignment horizontal="right" vertical="center" wrapText="1"/>
    </xf>
    <xf numFmtId="10" fontId="11" fillId="0" borderId="0" xfId="1" applyNumberFormat="1" applyFont="1" applyFill="1" applyBorder="1" applyAlignment="1">
      <alignment horizontal="right" vertical="center" wrapText="1"/>
    </xf>
    <xf numFmtId="10" fontId="12" fillId="0" borderId="0" xfId="1" applyNumberFormat="1" applyFont="1" applyFill="1" applyBorder="1" applyAlignment="1">
      <alignment horizontal="right" vertical="center" wrapText="1"/>
    </xf>
    <xf numFmtId="166" fontId="11" fillId="0" borderId="0" xfId="2" applyNumberFormat="1" applyFont="1" applyFill="1" applyBorder="1" applyAlignment="1">
      <alignment horizontal="right" vertical="center" wrapText="1"/>
    </xf>
    <xf numFmtId="166" fontId="5" fillId="3" borderId="11" xfId="1" applyNumberFormat="1" applyFont="1" applyFill="1" applyBorder="1" applyAlignment="1">
      <alignment horizontal="right" vertical="center"/>
    </xf>
    <xf numFmtId="0" fontId="8" fillId="3" borderId="14" xfId="0" applyFont="1" applyFill="1" applyBorder="1" applyAlignment="1">
      <alignment vertical="center" wrapText="1"/>
    </xf>
    <xf numFmtId="0" fontId="9" fillId="3" borderId="18" xfId="0" applyFont="1" applyFill="1" applyBorder="1" applyAlignment="1">
      <alignment vertical="center" wrapText="1"/>
    </xf>
    <xf numFmtId="0" fontId="5" fillId="3" borderId="14" xfId="0" applyFont="1" applyFill="1" applyBorder="1"/>
    <xf numFmtId="0" fontId="5" fillId="3" borderId="18" xfId="0" applyFont="1" applyFill="1" applyBorder="1"/>
    <xf numFmtId="0" fontId="5" fillId="3" borderId="15" xfId="0" applyFont="1" applyFill="1" applyBorder="1"/>
    <xf numFmtId="41" fontId="5" fillId="2" borderId="19" xfId="0" applyNumberFormat="1" applyFont="1" applyFill="1" applyBorder="1" applyAlignment="1">
      <alignment horizontal="right" vertical="center" wrapText="1"/>
    </xf>
    <xf numFmtId="41" fontId="5" fillId="3" borderId="20" xfId="0" applyNumberFormat="1" applyFont="1" applyFill="1" applyBorder="1" applyAlignment="1">
      <alignment horizontal="right" vertical="center" wrapText="1"/>
    </xf>
    <xf numFmtId="41" fontId="8" fillId="2" borderId="7" xfId="0" applyNumberFormat="1" applyFont="1" applyFill="1" applyBorder="1" applyAlignment="1">
      <alignment horizontal="right" vertical="center" wrapText="1"/>
    </xf>
    <xf numFmtId="164" fontId="5" fillId="2" borderId="2" xfId="0" applyNumberFormat="1" applyFont="1" applyFill="1" applyBorder="1" applyAlignment="1">
      <alignment horizontal="right" vertical="center"/>
    </xf>
    <xf numFmtId="164" fontId="5" fillId="2" borderId="0" xfId="0" applyNumberFormat="1" applyFont="1" applyFill="1" applyBorder="1" applyAlignment="1">
      <alignment horizontal="right" vertical="center"/>
    </xf>
    <xf numFmtId="164" fontId="5" fillId="3" borderId="0" xfId="0" applyNumberFormat="1" applyFont="1" applyFill="1" applyBorder="1" applyAlignment="1">
      <alignment horizontal="right" vertical="center"/>
    </xf>
    <xf numFmtId="164" fontId="8" fillId="8" borderId="1" xfId="0" applyNumberFormat="1" applyFont="1" applyFill="1" applyBorder="1" applyAlignment="1">
      <alignment horizontal="right" vertical="center"/>
    </xf>
    <xf numFmtId="164" fontId="5" fillId="3" borderId="2"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167" fontId="5" fillId="2" borderId="2" xfId="0" applyNumberFormat="1" applyFont="1" applyFill="1" applyBorder="1" applyAlignment="1">
      <alignment horizontal="right" vertical="center"/>
    </xf>
    <xf numFmtId="164" fontId="5" fillId="2" borderId="3" xfId="0" applyNumberFormat="1" applyFont="1" applyFill="1" applyBorder="1" applyAlignment="1">
      <alignment horizontal="right" vertical="center"/>
    </xf>
    <xf numFmtId="0" fontId="0" fillId="0" borderId="0" xfId="0" applyAlignment="1">
      <alignment wrapText="1"/>
    </xf>
    <xf numFmtId="164" fontId="8" fillId="2" borderId="1" xfId="0" applyNumberFormat="1" applyFont="1" applyFill="1" applyBorder="1" applyAlignment="1">
      <alignment horizontal="right" vertical="center"/>
    </xf>
    <xf numFmtId="164" fontId="9" fillId="2" borderId="1" xfId="0" applyNumberFormat="1" applyFont="1" applyFill="1" applyBorder="1" applyAlignment="1">
      <alignment horizontal="right" vertical="center"/>
    </xf>
    <xf numFmtId="164" fontId="9" fillId="3" borderId="1" xfId="0" applyNumberFormat="1" applyFont="1" applyFill="1" applyBorder="1" applyAlignment="1">
      <alignment horizontal="right" vertical="center"/>
    </xf>
    <xf numFmtId="168" fontId="7" fillId="3" borderId="0" xfId="0" applyNumberFormat="1" applyFont="1" applyFill="1" applyBorder="1" applyAlignment="1">
      <alignment horizontal="right" vertical="center"/>
    </xf>
    <xf numFmtId="164" fontId="9" fillId="11" borderId="1" xfId="0" applyNumberFormat="1" applyFont="1" applyFill="1" applyBorder="1" applyAlignment="1">
      <alignment horizontal="right" vertical="center"/>
    </xf>
    <xf numFmtId="164" fontId="9" fillId="9" borderId="1" xfId="0" applyNumberFormat="1" applyFont="1" applyFill="1" applyBorder="1" applyAlignment="1">
      <alignment horizontal="right" vertical="center"/>
    </xf>
    <xf numFmtId="164" fontId="8" fillId="2" borderId="2" xfId="0" applyNumberFormat="1" applyFont="1" applyFill="1" applyBorder="1" applyAlignment="1">
      <alignment horizontal="right" vertical="center"/>
    </xf>
    <xf numFmtId="164" fontId="8" fillId="3" borderId="2" xfId="0" applyNumberFormat="1" applyFont="1" applyFill="1" applyBorder="1" applyAlignment="1">
      <alignment horizontal="right" vertical="center"/>
    </xf>
    <xf numFmtId="10" fontId="5" fillId="12" borderId="0" xfId="0" applyNumberFormat="1" applyFont="1" applyFill="1" applyAlignment="1">
      <alignment horizontal="right" vertical="center" wrapText="1" indent="1"/>
    </xf>
    <xf numFmtId="0" fontId="5" fillId="12" borderId="0" xfId="0" applyFont="1" applyFill="1" applyAlignment="1">
      <alignment horizontal="right" vertical="center" wrapText="1" indent="1"/>
    </xf>
    <xf numFmtId="0" fontId="6" fillId="5" borderId="5" xfId="0" applyFont="1" applyFill="1" applyBorder="1" applyAlignment="1">
      <alignment horizontal="right" vertical="center"/>
    </xf>
    <xf numFmtId="10" fontId="32" fillId="12" borderId="0" xfId="0" applyNumberFormat="1" applyFont="1" applyFill="1" applyAlignment="1">
      <alignment horizontal="right" vertical="center" wrapText="1" indent="1"/>
    </xf>
    <xf numFmtId="10" fontId="32" fillId="12" borderId="16" xfId="0" applyNumberFormat="1" applyFont="1" applyFill="1" applyBorder="1" applyAlignment="1">
      <alignment horizontal="right" vertical="center" wrapText="1" indent="1"/>
    </xf>
    <xf numFmtId="10" fontId="32" fillId="12" borderId="4" xfId="0" applyNumberFormat="1" applyFont="1" applyFill="1" applyBorder="1" applyAlignment="1">
      <alignment horizontal="right" vertical="center" wrapText="1" indent="1"/>
    </xf>
    <xf numFmtId="166" fontId="32" fillId="12" borderId="1" xfId="0" applyNumberFormat="1" applyFont="1" applyFill="1" applyBorder="1" applyAlignment="1">
      <alignment horizontal="right" vertical="center" wrapText="1" indent="1"/>
    </xf>
    <xf numFmtId="0" fontId="5" fillId="12" borderId="0" xfId="0" applyFont="1" applyFill="1" applyBorder="1" applyAlignment="1">
      <alignment horizontal="right" vertical="center" wrapText="1" indent="1"/>
    </xf>
    <xf numFmtId="10" fontId="20" fillId="12" borderId="0" xfId="0" applyNumberFormat="1" applyFont="1" applyFill="1" applyAlignment="1">
      <alignment horizontal="right" vertical="center" wrapText="1" indent="1"/>
    </xf>
    <xf numFmtId="10" fontId="32" fillId="12" borderId="8" xfId="0" applyNumberFormat="1" applyFont="1" applyFill="1" applyBorder="1" applyAlignment="1">
      <alignment horizontal="right" vertical="center" wrapText="1" indent="1"/>
    </xf>
    <xf numFmtId="10" fontId="32" fillId="12" borderId="9" xfId="0" applyNumberFormat="1" applyFont="1" applyFill="1" applyBorder="1" applyAlignment="1">
      <alignment horizontal="right" vertical="center" wrapText="1" indent="1"/>
    </xf>
    <xf numFmtId="10" fontId="20" fillId="12" borderId="9" xfId="0" applyNumberFormat="1" applyFont="1" applyFill="1" applyBorder="1" applyAlignment="1">
      <alignment horizontal="right" vertical="center" wrapText="1" indent="1"/>
    </xf>
    <xf numFmtId="10" fontId="5" fillId="2" borderId="0" xfId="0" applyNumberFormat="1" applyFont="1" applyFill="1" applyAlignment="1">
      <alignment horizontal="right" vertical="center" wrapText="1" indent="1"/>
    </xf>
    <xf numFmtId="0" fontId="9" fillId="3" borderId="7" xfId="0" applyFont="1" applyFill="1" applyBorder="1" applyAlignment="1">
      <alignment horizontal="left" wrapText="1"/>
    </xf>
    <xf numFmtId="0" fontId="7" fillId="3" borderId="7" xfId="0" applyFont="1" applyFill="1" applyBorder="1" applyAlignment="1">
      <alignment horizontal="left" wrapText="1" indent="1"/>
    </xf>
    <xf numFmtId="0" fontId="34" fillId="3" borderId="7" xfId="0" applyFont="1" applyFill="1" applyBorder="1" applyAlignment="1">
      <alignment horizontal="left" wrapText="1" indent="3"/>
    </xf>
    <xf numFmtId="0" fontId="7" fillId="3" borderId="7" xfId="0" applyFont="1" applyFill="1" applyBorder="1" applyAlignment="1">
      <alignment horizontal="left" wrapText="1"/>
    </xf>
    <xf numFmtId="0" fontId="7" fillId="3" borderId="10" xfId="0" applyFont="1" applyFill="1" applyBorder="1" applyAlignment="1">
      <alignment horizontal="left" wrapText="1" indent="1"/>
    </xf>
    <xf numFmtId="3" fontId="11" fillId="2" borderId="7" xfId="0" applyNumberFormat="1" applyFont="1" applyFill="1" applyBorder="1" applyAlignment="1">
      <alignment horizontal="right" vertical="center" wrapText="1"/>
    </xf>
    <xf numFmtId="3" fontId="11" fillId="3" borderId="0" xfId="0" applyNumberFormat="1" applyFont="1" applyFill="1" applyBorder="1" applyAlignment="1">
      <alignment horizontal="right" vertical="center" wrapText="1"/>
    </xf>
    <xf numFmtId="165" fontId="11" fillId="3" borderId="0" xfId="0" applyNumberFormat="1" applyFont="1" applyFill="1" applyBorder="1" applyAlignment="1">
      <alignment horizontal="right" vertical="center" wrapText="1"/>
    </xf>
    <xf numFmtId="0" fontId="12" fillId="2" borderId="7" xfId="0" applyFont="1" applyFill="1" applyBorder="1" applyAlignment="1">
      <alignment horizontal="right" vertical="center" wrapText="1"/>
    </xf>
    <xf numFmtId="165" fontId="11" fillId="3" borderId="9" xfId="0" applyNumberFormat="1" applyFont="1" applyFill="1" applyBorder="1" applyAlignment="1">
      <alignment horizontal="right" vertical="center" wrapText="1"/>
    </xf>
    <xf numFmtId="0" fontId="9" fillId="3" borderId="12" xfId="0" applyFont="1" applyFill="1" applyBorder="1" applyAlignment="1">
      <alignment horizontal="left"/>
    </xf>
    <xf numFmtId="0" fontId="9" fillId="3" borderId="23" xfId="0" applyFont="1" applyFill="1" applyBorder="1" applyAlignment="1">
      <alignment horizontal="left" wrapText="1"/>
    </xf>
    <xf numFmtId="0" fontId="7" fillId="3" borderId="12" xfId="0" applyFont="1" applyFill="1" applyBorder="1" applyAlignment="1">
      <alignment horizontal="left"/>
    </xf>
    <xf numFmtId="0" fontId="9" fillId="3" borderId="12" xfId="0" applyFont="1" applyFill="1" applyBorder="1" applyAlignment="1">
      <alignment horizontal="left" wrapText="1"/>
    </xf>
    <xf numFmtId="3" fontId="11" fillId="3" borderId="5" xfId="0" applyNumberFormat="1" applyFont="1" applyFill="1" applyBorder="1" applyAlignment="1">
      <alignment horizontal="right" vertical="center" wrapText="1"/>
    </xf>
    <xf numFmtId="3" fontId="11" fillId="3" borderId="6" xfId="0" applyNumberFormat="1" applyFont="1" applyFill="1" applyBorder="1" applyAlignment="1">
      <alignment horizontal="right" vertical="center" wrapText="1"/>
    </xf>
    <xf numFmtId="3" fontId="12" fillId="3" borderId="7" xfId="0" applyNumberFormat="1" applyFont="1" applyFill="1" applyBorder="1" applyAlignment="1">
      <alignment horizontal="right" vertical="center" wrapText="1"/>
    </xf>
    <xf numFmtId="3" fontId="12" fillId="3" borderId="9" xfId="0" applyNumberFormat="1" applyFont="1" applyFill="1" applyBorder="1" applyAlignment="1">
      <alignment horizontal="right" vertical="center" wrapText="1"/>
    </xf>
    <xf numFmtId="3" fontId="11" fillId="3" borderId="7" xfId="0" applyNumberFormat="1" applyFont="1" applyFill="1" applyBorder="1" applyAlignment="1">
      <alignment horizontal="right" vertical="center" wrapText="1"/>
    </xf>
    <xf numFmtId="3" fontId="11" fillId="3" borderId="9" xfId="0" applyNumberFormat="1" applyFont="1" applyFill="1" applyBorder="1" applyAlignment="1">
      <alignment horizontal="right" vertical="center" wrapText="1"/>
    </xf>
    <xf numFmtId="166" fontId="12" fillId="3" borderId="7" xfId="0" applyNumberFormat="1" applyFont="1" applyFill="1" applyBorder="1" applyAlignment="1">
      <alignment horizontal="right" vertical="center" wrapText="1"/>
    </xf>
    <xf numFmtId="166" fontId="12" fillId="3" borderId="9" xfId="0" applyNumberFormat="1" applyFont="1" applyFill="1" applyBorder="1" applyAlignment="1">
      <alignment horizontal="right" vertical="center" wrapText="1"/>
    </xf>
    <xf numFmtId="3" fontId="29" fillId="3" borderId="23" xfId="0" applyNumberFormat="1" applyFont="1" applyFill="1" applyBorder="1" applyAlignment="1">
      <alignment vertical="center"/>
    </xf>
    <xf numFmtId="0" fontId="6" fillId="5" borderId="13" xfId="0" applyFont="1" applyFill="1" applyBorder="1" applyAlignment="1">
      <alignment horizontal="center" vertical="center"/>
    </xf>
    <xf numFmtId="0" fontId="6" fillId="5" borderId="0" xfId="0" applyFont="1" applyFill="1" applyBorder="1" applyAlignment="1">
      <alignment horizontal="center" vertical="center"/>
    </xf>
    <xf numFmtId="165" fontId="12" fillId="3" borderId="9" xfId="0" applyNumberFormat="1" applyFont="1" applyFill="1" applyBorder="1" applyAlignment="1">
      <alignment horizontal="right" vertical="center" wrapText="1"/>
    </xf>
    <xf numFmtId="165" fontId="12" fillId="3" borderId="12" xfId="0" applyNumberFormat="1" applyFont="1" applyFill="1" applyBorder="1" applyAlignment="1">
      <alignment horizontal="right" vertical="center" wrapText="1"/>
    </xf>
    <xf numFmtId="165" fontId="12" fillId="3" borderId="8" xfId="0" applyNumberFormat="1" applyFont="1" applyFill="1" applyBorder="1" applyAlignment="1">
      <alignment horizontal="right" vertical="center" wrapText="1"/>
    </xf>
    <xf numFmtId="0" fontId="6" fillId="5" borderId="9" xfId="0" applyFont="1" applyFill="1" applyBorder="1" applyAlignment="1">
      <alignment horizontal="center" vertical="center"/>
    </xf>
    <xf numFmtId="164" fontId="5" fillId="2" borderId="12" xfId="0" applyNumberFormat="1" applyFont="1" applyFill="1" applyBorder="1" applyAlignment="1">
      <alignment horizontal="right" vertical="center"/>
    </xf>
    <xf numFmtId="164" fontId="5" fillId="2" borderId="7" xfId="0" applyNumberFormat="1" applyFont="1" applyFill="1" applyBorder="1" applyAlignment="1">
      <alignment horizontal="right" vertical="center"/>
    </xf>
    <xf numFmtId="164" fontId="8" fillId="2" borderId="7" xfId="0" applyNumberFormat="1" applyFont="1" applyFill="1" applyBorder="1" applyAlignment="1">
      <alignment horizontal="right" vertical="center"/>
    </xf>
    <xf numFmtId="164" fontId="8" fillId="2" borderId="0" xfId="0" applyNumberFormat="1" applyFont="1" applyFill="1" applyBorder="1" applyAlignment="1">
      <alignment horizontal="right" vertical="center"/>
    </xf>
    <xf numFmtId="164" fontId="8" fillId="3" borderId="0" xfId="0" applyNumberFormat="1" applyFont="1" applyFill="1" applyBorder="1" applyAlignment="1">
      <alignment horizontal="right" vertical="center"/>
    </xf>
    <xf numFmtId="167" fontId="5" fillId="3" borderId="2" xfId="0" applyNumberFormat="1" applyFont="1" applyFill="1" applyBorder="1" applyAlignment="1">
      <alignment horizontal="right" vertical="center"/>
    </xf>
    <xf numFmtId="167" fontId="8" fillId="2" borderId="0" xfId="0" applyNumberFormat="1" applyFont="1" applyFill="1" applyBorder="1" applyAlignment="1">
      <alignment horizontal="right" vertical="center"/>
    </xf>
    <xf numFmtId="167" fontId="8" fillId="3" borderId="0" xfId="0" applyNumberFormat="1" applyFont="1" applyFill="1" applyBorder="1" applyAlignment="1">
      <alignment horizontal="right" vertical="center"/>
    </xf>
    <xf numFmtId="164" fontId="5" fillId="2" borderId="19" xfId="0" applyNumberFormat="1" applyFont="1" applyFill="1" applyBorder="1" applyAlignment="1">
      <alignment horizontal="right" vertical="center"/>
    </xf>
    <xf numFmtId="164" fontId="5" fillId="3" borderId="20" xfId="0" applyNumberFormat="1" applyFont="1" applyFill="1" applyBorder="1" applyAlignment="1">
      <alignment horizontal="right" vertical="center"/>
    </xf>
    <xf numFmtId="169" fontId="8" fillId="2" borderId="7" xfId="0" applyNumberFormat="1" applyFont="1" applyFill="1" applyBorder="1" applyAlignment="1">
      <alignment horizontal="right" vertical="center"/>
    </xf>
    <xf numFmtId="164" fontId="5" fillId="2" borderId="0" xfId="0" applyNumberFormat="1" applyFont="1" applyFill="1" applyBorder="1" applyAlignment="1">
      <alignment horizontal="right" vertical="center" wrapText="1"/>
    </xf>
    <xf numFmtId="164" fontId="8" fillId="2" borderId="0" xfId="0" applyNumberFormat="1" applyFont="1" applyFill="1" applyBorder="1" applyAlignment="1">
      <alignment horizontal="right" vertical="center" wrapText="1"/>
    </xf>
    <xf numFmtId="164" fontId="5" fillId="2" borderId="20" xfId="0" applyNumberFormat="1" applyFont="1" applyFill="1" applyBorder="1" applyAlignment="1">
      <alignment horizontal="right" vertical="center" wrapText="1"/>
    </xf>
    <xf numFmtId="0" fontId="0" fillId="2" borderId="2" xfId="0" applyFill="1" applyBorder="1" applyAlignment="1">
      <alignment vertical="center"/>
    </xf>
    <xf numFmtId="0" fontId="5" fillId="2" borderId="0" xfId="0" applyFont="1" applyFill="1" applyBorder="1" applyAlignment="1">
      <alignment vertical="center"/>
    </xf>
    <xf numFmtId="0" fontId="5" fillId="2" borderId="3" xfId="0" applyFont="1" applyFill="1" applyBorder="1" applyAlignment="1">
      <alignment vertical="center"/>
    </xf>
    <xf numFmtId="0" fontId="5" fillId="3" borderId="3" xfId="0" applyFont="1" applyFill="1" applyBorder="1" applyAlignment="1">
      <alignment vertical="center"/>
    </xf>
    <xf numFmtId="169" fontId="8" fillId="2" borderId="0" xfId="0" applyNumberFormat="1" applyFont="1" applyFill="1" applyBorder="1" applyAlignment="1">
      <alignment horizontal="right" vertical="center"/>
    </xf>
    <xf numFmtId="164" fontId="5" fillId="2" borderId="20" xfId="0" applyNumberFormat="1" applyFont="1" applyFill="1" applyBorder="1" applyAlignment="1">
      <alignment horizontal="right" vertical="center"/>
    </xf>
    <xf numFmtId="165" fontId="5" fillId="2" borderId="3" xfId="0" applyNumberFormat="1" applyFont="1" applyFill="1" applyBorder="1" applyAlignment="1">
      <alignment vertical="center"/>
    </xf>
    <xf numFmtId="41" fontId="8" fillId="2" borderId="0" xfId="0" applyNumberFormat="1" applyFont="1" applyFill="1" applyBorder="1" applyAlignment="1">
      <alignment horizontal="right" vertical="center" wrapText="1"/>
    </xf>
    <xf numFmtId="41" fontId="5" fillId="2" borderId="20" xfId="0" applyNumberFormat="1" applyFont="1" applyFill="1" applyBorder="1" applyAlignment="1">
      <alignment horizontal="right" vertical="center" wrapText="1"/>
    </xf>
    <xf numFmtId="164" fontId="5" fillId="2" borderId="3" xfId="0" applyNumberFormat="1" applyFont="1" applyFill="1" applyBorder="1" applyAlignment="1">
      <alignment horizontal="right" vertical="center" wrapText="1"/>
    </xf>
    <xf numFmtId="164" fontId="5" fillId="2" borderId="7" xfId="0" applyNumberFormat="1" applyFont="1" applyFill="1" applyBorder="1" applyAlignment="1">
      <alignment horizontal="right" vertical="center" wrapText="1"/>
    </xf>
    <xf numFmtId="41" fontId="5" fillId="2" borderId="10" xfId="0" applyNumberFormat="1" applyFont="1" applyFill="1" applyBorder="1" applyAlignment="1">
      <alignment horizontal="right" vertical="center" wrapText="1"/>
    </xf>
    <xf numFmtId="0" fontId="15" fillId="3" borderId="0" xfId="0" applyFont="1" applyFill="1"/>
    <xf numFmtId="3" fontId="21" fillId="3" borderId="0" xfId="0" applyNumberFormat="1" applyFont="1" applyFill="1" applyAlignment="1">
      <alignment horizontal="right"/>
    </xf>
    <xf numFmtId="0" fontId="15" fillId="3" borderId="0" xfId="0" applyFont="1" applyFill="1" applyAlignment="1"/>
    <xf numFmtId="168" fontId="5" fillId="2" borderId="10" xfId="0" applyNumberFormat="1" applyFont="1" applyFill="1" applyBorder="1" applyAlignment="1">
      <alignment vertical="center"/>
    </xf>
    <xf numFmtId="168" fontId="5" fillId="2" borderId="3" xfId="0" applyNumberFormat="1" applyFont="1" applyFill="1" applyBorder="1" applyAlignment="1">
      <alignment vertical="center"/>
    </xf>
    <xf numFmtId="168" fontId="5" fillId="3" borderId="3" xfId="0" applyNumberFormat="1" applyFont="1" applyFill="1" applyBorder="1" applyAlignment="1">
      <alignment vertical="center"/>
    </xf>
    <xf numFmtId="164" fontId="8" fillId="2" borderId="25" xfId="0" applyNumberFormat="1" applyFont="1" applyFill="1" applyBorder="1" applyAlignment="1">
      <alignment horizontal="right" vertical="center"/>
    </xf>
    <xf numFmtId="164" fontId="8" fillId="2" borderId="26" xfId="0" applyNumberFormat="1" applyFont="1" applyFill="1" applyBorder="1" applyAlignment="1">
      <alignment horizontal="right" vertical="center"/>
    </xf>
    <xf numFmtId="164" fontId="8" fillId="3" borderId="26" xfId="0" applyNumberFormat="1" applyFont="1" applyFill="1" applyBorder="1" applyAlignment="1">
      <alignment horizontal="right" vertical="center"/>
    </xf>
    <xf numFmtId="169" fontId="8" fillId="3" borderId="0" xfId="0" applyNumberFormat="1" applyFont="1" applyFill="1" applyBorder="1" applyAlignment="1">
      <alignment horizontal="right" vertical="center"/>
    </xf>
    <xf numFmtId="0" fontId="15" fillId="3" borderId="0" xfId="0" applyFont="1" applyFill="1" applyAlignment="1">
      <alignment horizontal="left"/>
    </xf>
    <xf numFmtId="41" fontId="5" fillId="3" borderId="27" xfId="0" applyNumberFormat="1" applyFont="1" applyFill="1" applyBorder="1" applyAlignment="1">
      <alignment horizontal="right" vertical="center" wrapText="1"/>
    </xf>
    <xf numFmtId="164" fontId="5" fillId="3" borderId="2" xfId="0" applyNumberFormat="1" applyFont="1" applyFill="1" applyBorder="1" applyAlignment="1">
      <alignment horizontal="right" vertical="center" wrapText="1"/>
    </xf>
    <xf numFmtId="164" fontId="5" fillId="3" borderId="0" xfId="0" applyNumberFormat="1" applyFont="1" applyFill="1" applyBorder="1" applyAlignment="1">
      <alignment horizontal="right" vertical="center" wrapText="1"/>
    </xf>
    <xf numFmtId="164" fontId="8" fillId="3" borderId="0" xfId="0" applyNumberFormat="1" applyFont="1" applyFill="1" applyBorder="1" applyAlignment="1">
      <alignment horizontal="right" vertical="center" wrapText="1"/>
    </xf>
    <xf numFmtId="164" fontId="5" fillId="3" borderId="20" xfId="0" applyNumberFormat="1" applyFont="1" applyFill="1" applyBorder="1" applyAlignment="1">
      <alignment horizontal="right" vertical="center" wrapText="1"/>
    </xf>
    <xf numFmtId="164" fontId="0" fillId="3" borderId="2" xfId="0" applyNumberFormat="1" applyFill="1" applyBorder="1" applyAlignment="1">
      <alignment vertical="center"/>
    </xf>
    <xf numFmtId="164" fontId="5" fillId="3" borderId="3" xfId="0" applyNumberFormat="1" applyFont="1" applyFill="1" applyBorder="1" applyAlignment="1">
      <alignment horizontal="right" vertical="center" wrapText="1"/>
    </xf>
    <xf numFmtId="0" fontId="15" fillId="3" borderId="0" xfId="0" applyFont="1" applyFill="1" applyAlignment="1">
      <alignment horizontal="left"/>
    </xf>
    <xf numFmtId="0" fontId="14" fillId="0" borderId="0" xfId="0" applyFont="1" applyAlignment="1">
      <alignment horizontal="left"/>
    </xf>
    <xf numFmtId="164" fontId="9" fillId="9" borderId="5" xfId="0" applyNumberFormat="1" applyFont="1" applyFill="1" applyBorder="1" applyAlignment="1">
      <alignment vertical="center" wrapText="1"/>
    </xf>
    <xf numFmtId="164" fontId="9" fillId="8" borderId="1" xfId="0" applyNumberFormat="1" applyFont="1" applyFill="1" applyBorder="1" applyAlignment="1">
      <alignment vertical="center" wrapText="1"/>
    </xf>
    <xf numFmtId="164" fontId="9" fillId="9" borderId="10" xfId="0" applyNumberFormat="1" applyFont="1" applyFill="1" applyBorder="1" applyAlignment="1">
      <alignment vertical="center" wrapText="1"/>
    </xf>
    <xf numFmtId="164" fontId="9" fillId="8" borderId="3" xfId="0" applyNumberFormat="1" applyFont="1" applyFill="1" applyBorder="1" applyAlignment="1">
      <alignment vertical="center" wrapText="1"/>
    </xf>
    <xf numFmtId="164" fontId="5" fillId="2" borderId="7" xfId="0" applyNumberFormat="1" applyFont="1" applyFill="1" applyBorder="1" applyAlignment="1">
      <alignment vertical="center" wrapText="1"/>
    </xf>
    <xf numFmtId="164" fontId="5" fillId="3" borderId="0" xfId="0" applyNumberFormat="1" applyFont="1" applyFill="1" applyBorder="1" applyAlignment="1">
      <alignment vertical="center" wrapText="1"/>
    </xf>
    <xf numFmtId="164" fontId="0" fillId="2" borderId="12" xfId="0" applyNumberFormat="1" applyFill="1" applyBorder="1" applyAlignment="1">
      <alignment vertical="center"/>
    </xf>
    <xf numFmtId="164" fontId="8" fillId="9" borderId="12" xfId="0" applyNumberFormat="1" applyFont="1" applyFill="1" applyBorder="1" applyAlignment="1">
      <alignment vertical="center"/>
    </xf>
    <xf numFmtId="164" fontId="8" fillId="11" borderId="2" xfId="0" applyNumberFormat="1" applyFont="1" applyFill="1" applyBorder="1" applyAlignment="1">
      <alignment vertical="center"/>
    </xf>
    <xf numFmtId="164" fontId="9" fillId="11" borderId="1" xfId="0" applyNumberFormat="1" applyFont="1" applyFill="1" applyBorder="1" applyAlignment="1">
      <alignment vertical="center" wrapText="1"/>
    </xf>
    <xf numFmtId="164" fontId="9" fillId="2" borderId="12" xfId="0" applyNumberFormat="1" applyFont="1" applyFill="1" applyBorder="1" applyAlignment="1">
      <alignment vertical="center" wrapText="1"/>
    </xf>
    <xf numFmtId="164" fontId="9" fillId="3" borderId="2" xfId="0" applyNumberFormat="1" applyFont="1" applyFill="1" applyBorder="1" applyAlignment="1">
      <alignment vertical="center" wrapText="1"/>
    </xf>
    <xf numFmtId="0" fontId="8" fillId="0" borderId="0" xfId="0" applyFont="1"/>
    <xf numFmtId="0" fontId="36" fillId="0" borderId="0" xfId="0" applyFont="1"/>
    <xf numFmtId="0" fontId="36" fillId="0" borderId="0" xfId="0" applyFont="1" applyFill="1" applyBorder="1"/>
    <xf numFmtId="0" fontId="5" fillId="0" borderId="0" xfId="0" applyFont="1" applyFill="1" applyBorder="1"/>
    <xf numFmtId="0" fontId="8" fillId="0" borderId="0" xfId="0" applyFont="1" applyFill="1" applyBorder="1"/>
    <xf numFmtId="3" fontId="6" fillId="0" borderId="0" xfId="0" applyNumberFormat="1" applyFont="1" applyFill="1" applyBorder="1" applyAlignment="1">
      <alignment vertical="center"/>
    </xf>
    <xf numFmtId="0" fontId="6" fillId="0" borderId="0" xfId="0" applyFont="1" applyFill="1" applyBorder="1" applyAlignment="1">
      <alignment vertical="center" wrapText="1"/>
    </xf>
    <xf numFmtId="166" fontId="5" fillId="3" borderId="0" xfId="0" applyNumberFormat="1" applyFont="1" applyFill="1" applyAlignment="1">
      <alignment horizontal="right" vertical="center" wrapText="1"/>
    </xf>
    <xf numFmtId="0" fontId="11" fillId="3" borderId="5" xfId="0" applyFont="1" applyFill="1" applyBorder="1" applyAlignment="1">
      <alignment horizontal="left" vertical="top" wrapText="1"/>
    </xf>
    <xf numFmtId="166" fontId="5" fillId="2" borderId="7" xfId="0" applyNumberFormat="1" applyFont="1" applyFill="1" applyBorder="1" applyAlignment="1">
      <alignment horizontal="right" vertical="center" wrapText="1"/>
    </xf>
    <xf numFmtId="4" fontId="5" fillId="2" borderId="10" xfId="0" applyNumberFormat="1" applyFont="1" applyFill="1" applyBorder="1" applyAlignment="1">
      <alignment horizontal="right" vertical="center" wrapText="1"/>
    </xf>
    <xf numFmtId="166" fontId="30" fillId="3" borderId="9" xfId="1" applyNumberFormat="1" applyFont="1" applyFill="1" applyBorder="1" applyAlignment="1">
      <alignment horizontal="right" vertical="center" wrapText="1"/>
    </xf>
    <xf numFmtId="166" fontId="31" fillId="3" borderId="9" xfId="1" applyNumberFormat="1" applyFont="1" applyFill="1" applyBorder="1" applyAlignment="1">
      <alignment horizontal="right" vertical="center" wrapText="1"/>
    </xf>
    <xf numFmtId="166" fontId="30" fillId="3" borderId="30" xfId="1" applyNumberFormat="1" applyFont="1" applyFill="1" applyBorder="1" applyAlignment="1">
      <alignment horizontal="right" vertical="center" wrapText="1"/>
    </xf>
    <xf numFmtId="0" fontId="6" fillId="5" borderId="31" xfId="0" applyFont="1" applyFill="1" applyBorder="1" applyAlignment="1">
      <alignment horizontal="right" vertical="center"/>
    </xf>
    <xf numFmtId="0" fontId="6" fillId="5" borderId="27" xfId="0" applyFont="1" applyFill="1" applyBorder="1" applyAlignment="1">
      <alignment horizontal="right" vertical="center"/>
    </xf>
    <xf numFmtId="166" fontId="30" fillId="3" borderId="6" xfId="1" applyNumberFormat="1" applyFont="1" applyFill="1" applyBorder="1" applyAlignment="1">
      <alignment horizontal="right" vertical="center" wrapText="1"/>
    </xf>
    <xf numFmtId="4" fontId="5" fillId="3" borderId="3" xfId="0" applyNumberFormat="1" applyFont="1" applyFill="1" applyBorder="1" applyAlignment="1">
      <alignment horizontal="right" vertical="center" wrapText="1"/>
    </xf>
    <xf numFmtId="166" fontId="31" fillId="3" borderId="11" xfId="1" applyNumberFormat="1" applyFont="1" applyFill="1" applyBorder="1" applyAlignment="1">
      <alignment horizontal="right" vertical="center" wrapText="1"/>
    </xf>
    <xf numFmtId="166" fontId="30" fillId="3" borderId="8" xfId="1" applyNumberFormat="1" applyFont="1" applyFill="1" applyBorder="1" applyAlignment="1">
      <alignment horizontal="right" vertical="center" wrapText="1"/>
    </xf>
    <xf numFmtId="164" fontId="12" fillId="3" borderId="0" xfId="0" applyNumberFormat="1" applyFont="1" applyFill="1" applyBorder="1" applyAlignment="1">
      <alignment horizontal="right" vertical="center" wrapText="1"/>
    </xf>
    <xf numFmtId="0" fontId="12" fillId="2" borderId="5" xfId="0" applyFont="1" applyFill="1" applyBorder="1" applyAlignment="1">
      <alignment horizontal="right" vertical="center" wrapText="1"/>
    </xf>
    <xf numFmtId="165" fontId="12" fillId="3" borderId="1" xfId="0" applyNumberFormat="1" applyFont="1" applyFill="1" applyBorder="1" applyAlignment="1">
      <alignment horizontal="right" vertical="center" wrapText="1"/>
    </xf>
    <xf numFmtId="166" fontId="31" fillId="3" borderId="6" xfId="1" applyNumberFormat="1" applyFont="1" applyFill="1" applyBorder="1" applyAlignment="1">
      <alignment horizontal="right" vertical="center" wrapText="1"/>
    </xf>
    <xf numFmtId="3" fontId="12" fillId="13" borderId="7" xfId="0" applyNumberFormat="1" applyFont="1" applyFill="1" applyBorder="1" applyAlignment="1">
      <alignment horizontal="right" vertical="center" wrapText="1"/>
    </xf>
    <xf numFmtId="166" fontId="5" fillId="13" borderId="7" xfId="0" applyNumberFormat="1" applyFont="1" applyFill="1" applyBorder="1" applyAlignment="1">
      <alignment horizontal="right" vertical="center" wrapText="1"/>
    </xf>
    <xf numFmtId="4" fontId="5" fillId="13" borderId="10" xfId="0" applyNumberFormat="1" applyFont="1" applyFill="1" applyBorder="1" applyAlignment="1">
      <alignment horizontal="right" vertical="center" wrapText="1"/>
    </xf>
    <xf numFmtId="0" fontId="12" fillId="13" borderId="7" xfId="0" applyFont="1" applyFill="1" applyBorder="1" applyAlignment="1">
      <alignment horizontal="right" vertical="center" wrapText="1"/>
    </xf>
    <xf numFmtId="0" fontId="12" fillId="13" borderId="5" xfId="0" applyFont="1" applyFill="1" applyBorder="1" applyAlignment="1">
      <alignment horizontal="right" vertical="center" wrapText="1"/>
    </xf>
    <xf numFmtId="3" fontId="11" fillId="3" borderId="28" xfId="0" applyNumberFormat="1" applyFont="1" applyFill="1" applyBorder="1" applyAlignment="1">
      <alignment horizontal="right" vertical="center" wrapText="1"/>
    </xf>
    <xf numFmtId="3" fontId="11" fillId="3" borderId="29" xfId="0" applyNumberFormat="1" applyFont="1" applyFill="1" applyBorder="1" applyAlignment="1">
      <alignment horizontal="right" vertical="center" wrapText="1"/>
    </xf>
    <xf numFmtId="3" fontId="12" fillId="3" borderId="12" xfId="0" applyNumberFormat="1" applyFont="1" applyFill="1" applyBorder="1" applyAlignment="1">
      <alignment horizontal="right" vertical="center" wrapText="1"/>
    </xf>
    <xf numFmtId="0" fontId="0" fillId="0" borderId="0" xfId="0" applyBorder="1"/>
    <xf numFmtId="2" fontId="12" fillId="3" borderId="10" xfId="0" applyNumberFormat="1" applyFont="1" applyFill="1" applyBorder="1" applyAlignment="1">
      <alignment horizontal="right" vertical="center" wrapText="1"/>
    </xf>
    <xf numFmtId="2" fontId="12" fillId="3" borderId="3" xfId="0" applyNumberFormat="1" applyFont="1" applyFill="1" applyBorder="1" applyAlignment="1">
      <alignment horizontal="right" vertical="center" wrapText="1"/>
    </xf>
    <xf numFmtId="3" fontId="29" fillId="3" borderId="28" xfId="0" applyNumberFormat="1" applyFont="1" applyFill="1" applyBorder="1" applyAlignment="1">
      <alignment vertical="center"/>
    </xf>
    <xf numFmtId="3" fontId="29" fillId="3" borderId="29" xfId="0" applyNumberFormat="1" applyFont="1" applyFill="1" applyBorder="1" applyAlignment="1">
      <alignment vertical="center"/>
    </xf>
    <xf numFmtId="0" fontId="20" fillId="0" borderId="0" xfId="0" applyFont="1"/>
    <xf numFmtId="3" fontId="31" fillId="3" borderId="7" xfId="0" applyNumberFormat="1" applyFont="1" applyFill="1" applyBorder="1" applyAlignment="1">
      <alignment horizontal="right" vertical="center" wrapText="1"/>
    </xf>
    <xf numFmtId="3" fontId="31" fillId="3" borderId="0" xfId="0" applyNumberFormat="1" applyFont="1" applyFill="1" applyBorder="1" applyAlignment="1">
      <alignment horizontal="right" vertical="center" wrapText="1"/>
    </xf>
    <xf numFmtId="0" fontId="37" fillId="0" borderId="0" xfId="0" applyFont="1"/>
    <xf numFmtId="165" fontId="30" fillId="0" borderId="0" xfId="0" applyNumberFormat="1" applyFont="1" applyFill="1" applyBorder="1" applyAlignment="1">
      <alignment horizontal="right" vertical="center" wrapText="1"/>
    </xf>
    <xf numFmtId="0" fontId="37" fillId="0" borderId="0" xfId="0" applyFont="1" applyFill="1" applyBorder="1"/>
    <xf numFmtId="3" fontId="11" fillId="3" borderId="12" xfId="0" applyNumberFormat="1" applyFont="1" applyFill="1" applyBorder="1" applyAlignment="1">
      <alignment horizontal="right" vertical="center" wrapText="1"/>
    </xf>
    <xf numFmtId="3" fontId="11" fillId="3" borderId="2" xfId="0" applyNumberFormat="1" applyFont="1" applyFill="1" applyBorder="1" applyAlignment="1">
      <alignment horizontal="right" vertical="center" wrapText="1"/>
    </xf>
    <xf numFmtId="166" fontId="12" fillId="3" borderId="7" xfId="1" applyNumberFormat="1" applyFont="1" applyFill="1" applyBorder="1" applyAlignment="1">
      <alignment horizontal="right" vertical="center" wrapText="1"/>
    </xf>
    <xf numFmtId="3" fontId="11" fillId="3" borderId="30" xfId="0" applyNumberFormat="1" applyFont="1" applyFill="1" applyBorder="1" applyAlignment="1">
      <alignment horizontal="right" vertical="center" wrapText="1"/>
    </xf>
    <xf numFmtId="3" fontId="11" fillId="3" borderId="8" xfId="0" applyNumberFormat="1" applyFont="1" applyFill="1" applyBorder="1" applyAlignment="1">
      <alignment horizontal="right" vertical="center" wrapText="1"/>
    </xf>
    <xf numFmtId="3" fontId="31" fillId="3" borderId="7" xfId="1" applyNumberFormat="1" applyFont="1" applyFill="1" applyBorder="1" applyAlignment="1">
      <alignment horizontal="right" vertical="center" wrapText="1"/>
    </xf>
    <xf numFmtId="3" fontId="31" fillId="3" borderId="9" xfId="0" applyNumberFormat="1" applyFont="1" applyFill="1" applyBorder="1" applyAlignment="1">
      <alignment horizontal="right" vertical="center" wrapText="1"/>
    </xf>
    <xf numFmtId="3" fontId="12" fillId="3" borderId="7" xfId="1" applyNumberFormat="1" applyFont="1" applyFill="1" applyBorder="1" applyAlignment="1">
      <alignment horizontal="right" vertical="center" wrapText="1"/>
    </xf>
    <xf numFmtId="3" fontId="29" fillId="3" borderId="30" xfId="0" applyNumberFormat="1" applyFont="1" applyFill="1" applyBorder="1" applyAlignment="1">
      <alignment vertical="center"/>
    </xf>
    <xf numFmtId="2" fontId="12" fillId="3" borderId="11" xfId="0" applyNumberFormat="1" applyFont="1" applyFill="1" applyBorder="1" applyAlignment="1">
      <alignment horizontal="right" vertical="center" wrapText="1"/>
    </xf>
    <xf numFmtId="165" fontId="12" fillId="3" borderId="5" xfId="0" applyNumberFormat="1" applyFont="1" applyFill="1" applyBorder="1" applyAlignment="1">
      <alignment horizontal="right" vertical="center" wrapText="1"/>
    </xf>
    <xf numFmtId="165" fontId="11" fillId="3" borderId="6" xfId="0" applyNumberFormat="1" applyFont="1" applyFill="1" applyBorder="1" applyAlignment="1">
      <alignment horizontal="right" vertical="center" wrapText="1"/>
    </xf>
    <xf numFmtId="3" fontId="11" fillId="13" borderId="5" xfId="0" applyNumberFormat="1" applyFont="1" applyFill="1" applyBorder="1" applyAlignment="1">
      <alignment horizontal="right" vertical="center" wrapText="1"/>
    </xf>
    <xf numFmtId="3" fontId="11" fillId="13" borderId="7" xfId="0" applyNumberFormat="1" applyFont="1" applyFill="1" applyBorder="1" applyAlignment="1">
      <alignment horizontal="right" vertical="center" wrapText="1"/>
    </xf>
    <xf numFmtId="3" fontId="5" fillId="2" borderId="7" xfId="0" applyNumberFormat="1" applyFont="1" applyFill="1" applyBorder="1" applyAlignment="1">
      <alignment horizontal="right" vertical="center" wrapText="1"/>
    </xf>
    <xf numFmtId="3" fontId="5" fillId="3" borderId="0" xfId="0" applyNumberFormat="1" applyFont="1" applyFill="1" applyAlignment="1">
      <alignment horizontal="right" vertical="center" wrapText="1"/>
    </xf>
    <xf numFmtId="3" fontId="8" fillId="2" borderId="28" xfId="0" applyNumberFormat="1" applyFont="1" applyFill="1" applyBorder="1" applyAlignment="1">
      <alignment horizontal="right" vertical="center" wrapText="1"/>
    </xf>
    <xf numFmtId="3" fontId="8" fillId="3" borderId="29" xfId="0" applyNumberFormat="1" applyFont="1" applyFill="1" applyBorder="1" applyAlignment="1">
      <alignment horizontal="right" vertical="center" wrapText="1"/>
    </xf>
    <xf numFmtId="3" fontId="5" fillId="13" borderId="0" xfId="0" applyNumberFormat="1" applyFont="1" applyFill="1" applyAlignment="1">
      <alignment horizontal="right" vertical="center" wrapText="1"/>
    </xf>
    <xf numFmtId="3" fontId="8" fillId="13" borderId="29" xfId="0" applyNumberFormat="1" applyFont="1" applyFill="1" applyBorder="1" applyAlignment="1">
      <alignment horizontal="right" vertical="center" wrapText="1"/>
    </xf>
    <xf numFmtId="3" fontId="5" fillId="13" borderId="7" xfId="0" applyNumberFormat="1" applyFont="1" applyFill="1" applyBorder="1" applyAlignment="1">
      <alignment horizontal="right" vertical="center" wrapText="1"/>
    </xf>
    <xf numFmtId="3" fontId="5" fillId="3" borderId="0" xfId="0" applyNumberFormat="1" applyFont="1" applyFill="1" applyBorder="1" applyAlignment="1">
      <alignment horizontal="right" vertical="center" wrapText="1"/>
    </xf>
    <xf numFmtId="3" fontId="8" fillId="13" borderId="28" xfId="0" applyNumberFormat="1" applyFont="1" applyFill="1" applyBorder="1" applyAlignment="1">
      <alignment horizontal="right" vertical="center" wrapText="1"/>
    </xf>
    <xf numFmtId="3" fontId="20" fillId="2" borderId="7" xfId="0" applyNumberFormat="1" applyFont="1" applyFill="1" applyBorder="1" applyAlignment="1">
      <alignment horizontal="right" vertical="center" wrapText="1"/>
    </xf>
    <xf numFmtId="3" fontId="20" fillId="3" borderId="0" xfId="0" applyNumberFormat="1" applyFont="1" applyFill="1" applyAlignment="1">
      <alignment horizontal="right" vertical="center" wrapText="1"/>
    </xf>
    <xf numFmtId="3" fontId="20" fillId="13" borderId="0" xfId="0" applyNumberFormat="1" applyFont="1" applyFill="1" applyAlignment="1">
      <alignment horizontal="right" vertical="center" wrapText="1"/>
    </xf>
    <xf numFmtId="3" fontId="11" fillId="2" borderId="12" xfId="0" applyNumberFormat="1" applyFont="1" applyFill="1" applyBorder="1" applyAlignment="1">
      <alignment horizontal="right" vertical="center" wrapText="1"/>
    </xf>
    <xf numFmtId="3" fontId="5" fillId="2" borderId="10" xfId="0" applyNumberFormat="1" applyFont="1" applyFill="1" applyBorder="1" applyAlignment="1">
      <alignment horizontal="right" vertical="center" wrapText="1"/>
    </xf>
    <xf numFmtId="3" fontId="5" fillId="3" borderId="3" xfId="0" applyNumberFormat="1" applyFont="1" applyFill="1" applyBorder="1" applyAlignment="1">
      <alignment horizontal="right" vertical="center" wrapText="1"/>
    </xf>
    <xf numFmtId="3" fontId="11" fillId="13" borderId="12" xfId="0" applyNumberFormat="1" applyFont="1" applyFill="1" applyBorder="1" applyAlignment="1">
      <alignment horizontal="right" vertical="center" wrapText="1"/>
    </xf>
    <xf numFmtId="3" fontId="5" fillId="13" borderId="0" xfId="0" applyNumberFormat="1" applyFont="1" applyFill="1" applyBorder="1" applyAlignment="1">
      <alignment horizontal="right" vertical="center" wrapText="1"/>
    </xf>
    <xf numFmtId="3" fontId="5" fillId="13" borderId="3" xfId="0" applyNumberFormat="1" applyFont="1" applyFill="1" applyBorder="1" applyAlignment="1">
      <alignment horizontal="right" vertical="center" wrapText="1"/>
    </xf>
    <xf numFmtId="3" fontId="28" fillId="2" borderId="20" xfId="0" applyNumberFormat="1" applyFont="1" applyFill="1" applyBorder="1" applyAlignment="1">
      <alignment horizontal="right" vertical="center"/>
    </xf>
    <xf numFmtId="3" fontId="28" fillId="3" borderId="20" xfId="0" applyNumberFormat="1" applyFont="1" applyFill="1" applyBorder="1" applyAlignment="1">
      <alignment horizontal="right" vertical="center"/>
    </xf>
    <xf numFmtId="0" fontId="28" fillId="2" borderId="0" xfId="0" applyFont="1" applyFill="1" applyBorder="1" applyAlignment="1">
      <alignment vertical="center"/>
    </xf>
    <xf numFmtId="0" fontId="28" fillId="3" borderId="0" xfId="0" applyFont="1" applyFill="1" applyBorder="1" applyAlignment="1">
      <alignment vertical="center"/>
    </xf>
    <xf numFmtId="164" fontId="5" fillId="2" borderId="2" xfId="0" applyNumberFormat="1" applyFont="1" applyFill="1" applyBorder="1" applyAlignment="1">
      <alignment horizontal="right" vertical="center" wrapText="1"/>
    </xf>
    <xf numFmtId="164" fontId="8" fillId="8" borderId="3" xfId="0" applyNumberFormat="1" applyFont="1" applyFill="1" applyBorder="1" applyAlignment="1">
      <alignment horizontal="right" vertical="center"/>
    </xf>
    <xf numFmtId="164" fontId="8" fillId="10" borderId="1" xfId="0" applyNumberFormat="1" applyFont="1" applyFill="1" applyBorder="1" applyAlignment="1">
      <alignment horizontal="right" vertical="center"/>
    </xf>
    <xf numFmtId="164" fontId="5" fillId="2" borderId="1" xfId="0" applyNumberFormat="1" applyFont="1" applyFill="1" applyBorder="1" applyAlignment="1">
      <alignment horizontal="right" vertical="center"/>
    </xf>
    <xf numFmtId="164" fontId="5" fillId="3" borderId="1" xfId="0" applyNumberFormat="1" applyFont="1" applyFill="1" applyBorder="1" applyAlignment="1">
      <alignment horizontal="right" vertical="center"/>
    </xf>
    <xf numFmtId="164" fontId="8" fillId="9" borderId="1" xfId="0" applyNumberFormat="1" applyFont="1" applyFill="1" applyBorder="1" applyAlignment="1">
      <alignment horizontal="right" vertical="center"/>
    </xf>
    <xf numFmtId="171" fontId="5" fillId="3" borderId="9" xfId="1" applyNumberFormat="1" applyFont="1" applyFill="1" applyBorder="1" applyAlignment="1">
      <alignment vertical="center"/>
    </xf>
    <xf numFmtId="3" fontId="11" fillId="6" borderId="5" xfId="0" applyNumberFormat="1" applyFont="1" applyFill="1" applyBorder="1" applyAlignment="1">
      <alignment horizontal="right" vertical="center" wrapText="1"/>
    </xf>
    <xf numFmtId="3" fontId="12" fillId="6" borderId="5" xfId="0" applyNumberFormat="1" applyFont="1" applyFill="1" applyBorder="1" applyAlignment="1">
      <alignment horizontal="right" vertical="center" wrapText="1"/>
    </xf>
    <xf numFmtId="3" fontId="12" fillId="6" borderId="7" xfId="0" applyNumberFormat="1" applyFont="1" applyFill="1" applyBorder="1" applyAlignment="1">
      <alignment horizontal="right" vertical="center" wrapText="1"/>
    </xf>
    <xf numFmtId="3" fontId="12" fillId="6" borderId="0" xfId="0" applyNumberFormat="1" applyFont="1" applyFill="1" applyBorder="1" applyAlignment="1">
      <alignment horizontal="right" vertical="center" wrapText="1"/>
    </xf>
    <xf numFmtId="3" fontId="11" fillId="6" borderId="12" xfId="0" applyNumberFormat="1" applyFont="1" applyFill="1" applyBorder="1" applyAlignment="1">
      <alignment horizontal="right" vertical="center" wrapText="1"/>
    </xf>
    <xf numFmtId="3" fontId="11" fillId="6" borderId="2" xfId="0" applyNumberFormat="1" applyFont="1" applyFill="1" applyBorder="1" applyAlignment="1">
      <alignment horizontal="right" vertical="center" wrapText="1"/>
    </xf>
    <xf numFmtId="3" fontId="11" fillId="6" borderId="8" xfId="0" applyNumberFormat="1" applyFont="1" applyFill="1" applyBorder="1" applyAlignment="1">
      <alignment horizontal="right" vertical="center" wrapText="1"/>
    </xf>
    <xf numFmtId="3" fontId="11" fillId="6" borderId="7" xfId="0" applyNumberFormat="1" applyFont="1" applyFill="1" applyBorder="1" applyAlignment="1">
      <alignment horizontal="right" vertical="center" wrapText="1"/>
    </xf>
    <xf numFmtId="3" fontId="11" fillId="6" borderId="0" xfId="0" applyNumberFormat="1" applyFont="1" applyFill="1" applyBorder="1" applyAlignment="1">
      <alignment horizontal="right" vertical="center" wrapText="1"/>
    </xf>
    <xf numFmtId="3" fontId="11" fillId="6" borderId="9" xfId="0" applyNumberFormat="1" applyFont="1" applyFill="1" applyBorder="1" applyAlignment="1">
      <alignment horizontal="right" vertical="center" wrapText="1"/>
    </xf>
    <xf numFmtId="3" fontId="12" fillId="6" borderId="9" xfId="0" applyNumberFormat="1" applyFont="1" applyFill="1" applyBorder="1" applyAlignment="1">
      <alignment horizontal="right" vertical="center" wrapText="1"/>
    </xf>
    <xf numFmtId="3" fontId="12" fillId="6" borderId="10" xfId="0" applyNumberFormat="1" applyFont="1" applyFill="1" applyBorder="1" applyAlignment="1">
      <alignment horizontal="right" vertical="center" wrapText="1"/>
    </xf>
    <xf numFmtId="3" fontId="12" fillId="6" borderId="3" xfId="0" applyNumberFormat="1" applyFont="1" applyFill="1" applyBorder="1" applyAlignment="1">
      <alignment horizontal="right" vertical="center" wrapText="1"/>
    </xf>
    <xf numFmtId="3" fontId="12" fillId="6" borderId="11" xfId="0" applyNumberFormat="1" applyFont="1" applyFill="1" applyBorder="1" applyAlignment="1">
      <alignment horizontal="right" vertical="center" wrapText="1"/>
    </xf>
    <xf numFmtId="3" fontId="12" fillId="6" borderId="1" xfId="0" applyNumberFormat="1" applyFont="1" applyFill="1" applyBorder="1" applyAlignment="1">
      <alignment horizontal="right" vertical="center" wrapText="1"/>
    </xf>
    <xf numFmtId="3" fontId="12" fillId="6" borderId="6" xfId="0" applyNumberFormat="1" applyFont="1" applyFill="1" applyBorder="1" applyAlignment="1">
      <alignment horizontal="right" vertical="center" wrapText="1"/>
    </xf>
    <xf numFmtId="0" fontId="7" fillId="3" borderId="7" xfId="0" applyFont="1" applyFill="1" applyBorder="1" applyAlignment="1">
      <alignment vertical="center" wrapText="1"/>
    </xf>
    <xf numFmtId="0" fontId="8" fillId="3" borderId="7" xfId="0" applyFont="1" applyFill="1" applyBorder="1" applyAlignment="1">
      <alignment vertical="center" wrapText="1"/>
    </xf>
    <xf numFmtId="0" fontId="5" fillId="3" borderId="22" xfId="0" applyFont="1" applyFill="1" applyBorder="1" applyAlignment="1">
      <alignment vertical="center" wrapText="1"/>
    </xf>
    <xf numFmtId="0" fontId="8" fillId="3" borderId="5" xfId="0" applyFont="1" applyFill="1" applyBorder="1" applyAlignment="1">
      <alignment vertical="center"/>
    </xf>
    <xf numFmtId="0" fontId="9" fillId="3" borderId="7" xfId="0" applyFont="1" applyFill="1" applyBorder="1" applyAlignment="1">
      <alignment horizontal="left"/>
    </xf>
    <xf numFmtId="0" fontId="33" fillId="3" borderId="14" xfId="0" applyFont="1" applyFill="1" applyBorder="1" applyAlignment="1">
      <alignment horizontal="left" wrapText="1"/>
    </xf>
    <xf numFmtId="165" fontId="5" fillId="13" borderId="7" xfId="0" applyNumberFormat="1" applyFont="1" applyFill="1" applyBorder="1" applyAlignment="1">
      <alignment horizontal="right" vertical="center"/>
    </xf>
    <xf numFmtId="0" fontId="14" fillId="0" borderId="0" xfId="0" applyFont="1" applyAlignment="1">
      <alignment horizontal="left" wrapText="1"/>
    </xf>
    <xf numFmtId="0" fontId="14" fillId="0" borderId="0" xfId="0" applyFont="1" applyAlignment="1">
      <alignment horizontal="left"/>
    </xf>
    <xf numFmtId="0" fontId="5" fillId="3" borderId="18" xfId="0" applyFont="1" applyFill="1" applyBorder="1" applyAlignment="1">
      <alignment wrapText="1"/>
    </xf>
    <xf numFmtId="0" fontId="6" fillId="5" borderId="1" xfId="0" applyFont="1" applyFill="1" applyBorder="1" applyAlignment="1">
      <alignment horizontal="right" vertical="center"/>
    </xf>
    <xf numFmtId="0" fontId="6" fillId="6" borderId="1" xfId="0" applyFont="1" applyFill="1" applyBorder="1" applyAlignment="1">
      <alignment horizontal="right" vertical="center"/>
    </xf>
    <xf numFmtId="0" fontId="9" fillId="3" borderId="1" xfId="0" applyFont="1" applyFill="1" applyBorder="1" applyAlignment="1">
      <alignment horizontal="right" vertical="center" wrapText="1"/>
    </xf>
    <xf numFmtId="0" fontId="10" fillId="3" borderId="6" xfId="0" applyFont="1" applyFill="1" applyBorder="1" applyAlignment="1">
      <alignment horizontal="right" vertical="center" wrapText="1"/>
    </xf>
    <xf numFmtId="164" fontId="5" fillId="3" borderId="1" xfId="0" applyNumberFormat="1" applyFont="1" applyFill="1" applyBorder="1" applyAlignment="1">
      <alignment vertical="center"/>
    </xf>
    <xf numFmtId="0" fontId="5" fillId="3" borderId="6" xfId="0" applyFont="1" applyFill="1" applyBorder="1" applyAlignment="1">
      <alignment vertical="center"/>
    </xf>
    <xf numFmtId="0" fontId="6" fillId="5" borderId="3" xfId="0" applyFont="1" applyFill="1" applyBorder="1" applyAlignment="1">
      <alignment horizontal="right" vertical="center"/>
    </xf>
    <xf numFmtId="3" fontId="11" fillId="6" borderId="1" xfId="0" applyNumberFormat="1" applyFont="1" applyFill="1" applyBorder="1" applyAlignment="1">
      <alignment horizontal="right" vertical="center" wrapText="1"/>
    </xf>
    <xf numFmtId="3" fontId="11" fillId="6" borderId="6" xfId="0" applyNumberFormat="1" applyFont="1" applyFill="1" applyBorder="1" applyAlignment="1">
      <alignment horizontal="right" vertical="center" wrapText="1"/>
    </xf>
    <xf numFmtId="3" fontId="30" fillId="0" borderId="0" xfId="0" applyNumberFormat="1" applyFont="1" applyFill="1" applyBorder="1" applyAlignment="1">
      <alignment horizontal="right" vertical="center" wrapText="1"/>
    </xf>
    <xf numFmtId="3" fontId="12" fillId="3" borderId="32" xfId="0" applyNumberFormat="1" applyFont="1" applyFill="1" applyBorder="1" applyAlignment="1">
      <alignment horizontal="right" vertical="center" wrapText="1"/>
    </xf>
    <xf numFmtId="0" fontId="7" fillId="3" borderId="10" xfId="0" applyFont="1" applyFill="1" applyBorder="1" applyAlignment="1">
      <alignment horizontal="left" wrapText="1"/>
    </xf>
    <xf numFmtId="173" fontId="5" fillId="2" borderId="7" xfId="0" applyNumberFormat="1" applyFont="1" applyFill="1" applyBorder="1" applyAlignment="1">
      <alignment horizontal="right" vertical="center" wrapText="1"/>
    </xf>
    <xf numFmtId="174" fontId="12" fillId="3" borderId="0" xfId="0" applyNumberFormat="1" applyFont="1" applyFill="1" applyAlignment="1">
      <alignment horizontal="right" vertical="center"/>
    </xf>
    <xf numFmtId="174" fontId="11" fillId="3" borderId="1" xfId="0" applyNumberFormat="1" applyFont="1" applyFill="1" applyBorder="1" applyAlignment="1">
      <alignment horizontal="right" vertical="center"/>
    </xf>
    <xf numFmtId="4" fontId="9" fillId="2" borderId="12" xfId="0" applyNumberFormat="1" applyFont="1" applyFill="1" applyBorder="1" applyAlignment="1">
      <alignment vertical="center" wrapText="1"/>
    </xf>
    <xf numFmtId="175" fontId="0" fillId="3" borderId="0" xfId="0" applyNumberFormat="1" applyFill="1"/>
    <xf numFmtId="175" fontId="9" fillId="4" borderId="11" xfId="0" applyNumberFormat="1" applyFont="1" applyFill="1" applyBorder="1" applyAlignment="1">
      <alignment horizontal="right" vertical="center" wrapText="1"/>
    </xf>
    <xf numFmtId="175" fontId="9" fillId="8" borderId="6" xfId="1" applyNumberFormat="1" applyFont="1" applyFill="1" applyBorder="1" applyAlignment="1">
      <alignment horizontal="right" vertical="center" wrapText="1"/>
    </xf>
    <xf numFmtId="175" fontId="5" fillId="3" borderId="9" xfId="1" applyNumberFormat="1" applyFont="1" applyFill="1" applyBorder="1" applyAlignment="1">
      <alignment horizontal="right" vertical="center" wrapText="1"/>
    </xf>
    <xf numFmtId="175" fontId="9" fillId="11" borderId="8" xfId="1" applyNumberFormat="1" applyFont="1" applyFill="1" applyBorder="1" applyAlignment="1">
      <alignment horizontal="right" vertical="center" wrapText="1"/>
    </xf>
    <xf numFmtId="175" fontId="5" fillId="3" borderId="8" xfId="1" applyNumberFormat="1" applyFont="1" applyFill="1" applyBorder="1" applyAlignment="1">
      <alignment horizontal="right" vertical="center" wrapText="1"/>
    </xf>
    <xf numFmtId="175" fontId="8" fillId="3" borderId="8" xfId="1" applyNumberFormat="1" applyFont="1" applyFill="1" applyBorder="1" applyAlignment="1">
      <alignment horizontal="right" vertical="center" wrapText="1"/>
    </xf>
    <xf numFmtId="175" fontId="9" fillId="8" borderId="6" xfId="1" applyNumberFormat="1" applyFont="1" applyFill="1" applyBorder="1" applyAlignment="1">
      <alignment vertical="center" wrapText="1"/>
    </xf>
    <xf numFmtId="175" fontId="9" fillId="3" borderId="9" xfId="1" applyNumberFormat="1" applyFont="1" applyFill="1" applyBorder="1" applyAlignment="1">
      <alignment vertical="center" wrapText="1"/>
    </xf>
    <xf numFmtId="175" fontId="5" fillId="3" borderId="9" xfId="1" applyNumberFormat="1" applyFont="1" applyFill="1" applyBorder="1" applyAlignment="1">
      <alignment vertical="center" wrapText="1"/>
    </xf>
    <xf numFmtId="175" fontId="9" fillId="8" borderId="11" xfId="1" applyNumberFormat="1" applyFont="1" applyFill="1" applyBorder="1" applyAlignment="1">
      <alignment vertical="center" wrapText="1"/>
    </xf>
    <xf numFmtId="175" fontId="5" fillId="3" borderId="6" xfId="1" applyNumberFormat="1" applyFont="1" applyFill="1" applyBorder="1" applyAlignment="1">
      <alignment vertical="center" wrapText="1"/>
    </xf>
    <xf numFmtId="175" fontId="8" fillId="3" borderId="8" xfId="1" applyNumberFormat="1" applyFont="1" applyFill="1" applyBorder="1" applyAlignment="1">
      <alignment vertical="center"/>
    </xf>
    <xf numFmtId="175" fontId="8" fillId="11" borderId="8" xfId="1" applyNumberFormat="1" applyFont="1" applyFill="1" applyBorder="1" applyAlignment="1">
      <alignment vertical="center"/>
    </xf>
    <xf numFmtId="175" fontId="8" fillId="11" borderId="11" xfId="1" applyNumberFormat="1" applyFont="1" applyFill="1" applyBorder="1" applyAlignment="1">
      <alignment horizontal="right" vertical="center"/>
    </xf>
    <xf numFmtId="175" fontId="5" fillId="3" borderId="0" xfId="0" applyNumberFormat="1" applyFont="1" applyFill="1" applyBorder="1" applyAlignment="1">
      <alignment vertical="center"/>
    </xf>
    <xf numFmtId="175" fontId="0" fillId="0" borderId="0" xfId="0" applyNumberFormat="1"/>
    <xf numFmtId="176" fontId="0" fillId="3" borderId="0" xfId="0" applyNumberFormat="1" applyFill="1"/>
    <xf numFmtId="176" fontId="9" fillId="4" borderId="11" xfId="0" applyNumberFormat="1" applyFont="1" applyFill="1" applyBorder="1" applyAlignment="1">
      <alignment horizontal="right" vertical="center" wrapText="1"/>
    </xf>
    <xf numFmtId="176" fontId="8" fillId="8" borderId="6" xfId="1" applyNumberFormat="1" applyFont="1" applyFill="1" applyBorder="1" applyAlignment="1">
      <alignment vertical="center"/>
    </xf>
    <xf numFmtId="176" fontId="5" fillId="3" borderId="8" xfId="1" applyNumberFormat="1" applyFont="1" applyFill="1" applyBorder="1" applyAlignment="1">
      <alignment vertical="center"/>
    </xf>
    <xf numFmtId="176" fontId="5" fillId="3" borderId="9" xfId="1" applyNumberFormat="1" applyFont="1" applyFill="1" applyBorder="1" applyAlignment="1">
      <alignment vertical="center"/>
    </xf>
    <xf numFmtId="176" fontId="5" fillId="3" borderId="11" xfId="1" applyNumberFormat="1" applyFont="1" applyFill="1" applyBorder="1" applyAlignment="1">
      <alignment vertical="center"/>
    </xf>
    <xf numFmtId="176" fontId="8" fillId="11" borderId="6" xfId="1" applyNumberFormat="1" applyFont="1" applyFill="1" applyBorder="1" applyAlignment="1">
      <alignment vertical="center"/>
    </xf>
    <xf numFmtId="176" fontId="8" fillId="3" borderId="11" xfId="1" applyNumberFormat="1" applyFont="1" applyFill="1" applyBorder="1" applyAlignment="1">
      <alignment vertical="center"/>
    </xf>
    <xf numFmtId="176" fontId="8" fillId="3" borderId="9" xfId="1" applyNumberFormat="1" applyFont="1" applyFill="1" applyBorder="1" applyAlignment="1">
      <alignment vertical="center"/>
    </xf>
    <xf numFmtId="176" fontId="8" fillId="6" borderId="6" xfId="1" applyNumberFormat="1" applyFont="1" applyFill="1" applyBorder="1" applyAlignment="1">
      <alignment vertical="center"/>
    </xf>
    <xf numFmtId="176" fontId="0" fillId="3" borderId="8" xfId="0" applyNumberFormat="1" applyFill="1" applyBorder="1" applyAlignment="1">
      <alignment vertical="center"/>
    </xf>
    <xf numFmtId="176" fontId="8" fillId="11" borderId="8" xfId="1" applyNumberFormat="1" applyFont="1" applyFill="1" applyBorder="1" applyAlignment="1">
      <alignment vertical="center"/>
    </xf>
    <xf numFmtId="176" fontId="8" fillId="11" borderId="11" xfId="0" applyNumberFormat="1" applyFont="1" applyFill="1" applyBorder="1" applyAlignment="1">
      <alignment horizontal="right" vertical="center"/>
    </xf>
    <xf numFmtId="176" fontId="5" fillId="3" borderId="0" xfId="0" applyNumberFormat="1" applyFont="1" applyFill="1" applyAlignment="1">
      <alignment vertical="center"/>
    </xf>
    <xf numFmtId="176" fontId="0" fillId="0" borderId="0" xfId="0" applyNumberFormat="1"/>
    <xf numFmtId="173" fontId="5" fillId="2" borderId="5" xfId="0" applyNumberFormat="1" applyFont="1" applyFill="1" applyBorder="1" applyAlignment="1">
      <alignment horizontal="right" vertical="center" wrapText="1"/>
    </xf>
    <xf numFmtId="174" fontId="12" fillId="3" borderId="1" xfId="0" applyNumberFormat="1" applyFont="1" applyFill="1" applyBorder="1" applyAlignment="1">
      <alignment horizontal="right" vertical="center"/>
    </xf>
    <xf numFmtId="175" fontId="7" fillId="3" borderId="6" xfId="1" applyNumberFormat="1" applyFont="1" applyFill="1" applyBorder="1" applyAlignment="1">
      <alignment vertical="center" wrapText="1"/>
    </xf>
    <xf numFmtId="173" fontId="7" fillId="2" borderId="2" xfId="0" applyNumberFormat="1" applyFont="1" applyFill="1" applyBorder="1" applyAlignment="1">
      <alignment horizontal="right" vertical="center"/>
    </xf>
    <xf numFmtId="173" fontId="7" fillId="3" borderId="2" xfId="0" applyNumberFormat="1" applyFont="1" applyFill="1" applyBorder="1" applyAlignment="1">
      <alignment horizontal="right" vertical="center"/>
    </xf>
    <xf numFmtId="173" fontId="7" fillId="2" borderId="0" xfId="0" applyNumberFormat="1" applyFont="1" applyFill="1" applyBorder="1" applyAlignment="1">
      <alignment horizontal="right" vertical="center"/>
    </xf>
    <xf numFmtId="173" fontId="7" fillId="3" borderId="0" xfId="0" applyNumberFormat="1" applyFont="1" applyFill="1" applyBorder="1" applyAlignment="1">
      <alignment horizontal="right" vertical="center"/>
    </xf>
    <xf numFmtId="173" fontId="7" fillId="2" borderId="3" xfId="0" applyNumberFormat="1" applyFont="1" applyFill="1" applyBorder="1" applyAlignment="1">
      <alignment horizontal="right" vertical="center"/>
    </xf>
    <xf numFmtId="173" fontId="7" fillId="3" borderId="3" xfId="0" applyNumberFormat="1" applyFont="1" applyFill="1" applyBorder="1" applyAlignment="1">
      <alignment horizontal="right" vertical="center"/>
    </xf>
    <xf numFmtId="168" fontId="7" fillId="2" borderId="0" xfId="0" applyNumberFormat="1" applyFont="1" applyFill="1" applyBorder="1" applyAlignment="1">
      <alignment horizontal="right" vertical="center"/>
    </xf>
    <xf numFmtId="173" fontId="9" fillId="11" borderId="1" xfId="0" applyNumberFormat="1" applyFont="1" applyFill="1" applyBorder="1" applyAlignment="1">
      <alignment horizontal="right" vertical="center"/>
    </xf>
    <xf numFmtId="175" fontId="10" fillId="4" borderId="6" xfId="0" applyNumberFormat="1" applyFont="1" applyFill="1" applyBorder="1" applyAlignment="1">
      <alignment horizontal="right" vertical="center" wrapText="1"/>
    </xf>
    <xf numFmtId="175" fontId="8" fillId="3" borderId="6" xfId="1" applyNumberFormat="1" applyFont="1" applyFill="1" applyBorder="1" applyAlignment="1">
      <alignment vertical="center"/>
    </xf>
    <xf numFmtId="175" fontId="5" fillId="3" borderId="8" xfId="1" applyNumberFormat="1" applyFont="1" applyFill="1" applyBorder="1" applyAlignment="1">
      <alignment vertical="center"/>
    </xf>
    <xf numFmtId="175" fontId="5" fillId="3" borderId="9" xfId="1" applyNumberFormat="1" applyFont="1" applyFill="1" applyBorder="1" applyAlignment="1">
      <alignment vertical="center"/>
    </xf>
    <xf numFmtId="175" fontId="5" fillId="3" borderId="9" xfId="1" applyNumberFormat="1" applyFont="1" applyFill="1" applyBorder="1" applyAlignment="1">
      <alignment horizontal="right" vertical="center"/>
    </xf>
    <xf numFmtId="175" fontId="5" fillId="3" borderId="11" xfId="1" applyNumberFormat="1" applyFont="1" applyFill="1" applyBorder="1" applyAlignment="1">
      <alignment vertical="center"/>
    </xf>
    <xf numFmtId="175" fontId="8" fillId="11" borderId="6" xfId="1" applyNumberFormat="1" applyFont="1" applyFill="1" applyBorder="1" applyAlignment="1">
      <alignment vertical="center"/>
    </xf>
    <xf numFmtId="175" fontId="8" fillId="11" borderId="6" xfId="2" applyNumberFormat="1" applyFont="1" applyFill="1" applyBorder="1" applyAlignment="1">
      <alignment vertical="center"/>
    </xf>
    <xf numFmtId="175" fontId="7" fillId="3" borderId="9" xfId="1" applyNumberFormat="1" applyFont="1" applyFill="1" applyBorder="1" applyAlignment="1">
      <alignment horizontal="right" vertical="center"/>
    </xf>
    <xf numFmtId="165" fontId="12" fillId="3" borderId="0" xfId="0" applyNumberFormat="1" applyFont="1" applyFill="1" applyBorder="1" applyAlignment="1">
      <alignment horizontal="right" vertical="center"/>
    </xf>
    <xf numFmtId="0" fontId="28" fillId="12" borderId="15" xfId="0" applyFont="1" applyFill="1" applyBorder="1" applyAlignment="1">
      <alignment wrapText="1"/>
    </xf>
    <xf numFmtId="10" fontId="8" fillId="2" borderId="0" xfId="0" applyNumberFormat="1" applyFont="1" applyFill="1" applyAlignment="1">
      <alignment horizontal="right" vertical="center" wrapText="1" indent="1"/>
    </xf>
    <xf numFmtId="10" fontId="8" fillId="3" borderId="0" xfId="0" applyNumberFormat="1" applyFont="1" applyFill="1" applyAlignment="1">
      <alignment horizontal="right" vertical="center" wrapText="1" indent="1"/>
    </xf>
    <xf numFmtId="10" fontId="32" fillId="2" borderId="17" xfId="0" applyNumberFormat="1" applyFont="1" applyFill="1" applyBorder="1" applyAlignment="1">
      <alignment horizontal="right" vertical="center" wrapText="1" indent="1"/>
    </xf>
    <xf numFmtId="10" fontId="32" fillId="3" borderId="4" xfId="0" applyNumberFormat="1" applyFont="1" applyFill="1" applyBorder="1" applyAlignment="1">
      <alignment horizontal="right" vertical="center" wrapText="1" indent="1"/>
    </xf>
    <xf numFmtId="10" fontId="32" fillId="2" borderId="0" xfId="0" applyNumberFormat="1" applyFont="1" applyFill="1" applyAlignment="1">
      <alignment horizontal="right" vertical="center" wrapText="1" indent="1"/>
    </xf>
    <xf numFmtId="10" fontId="32" fillId="3" borderId="0" xfId="0" applyNumberFormat="1" applyFont="1" applyFill="1" applyAlignment="1">
      <alignment horizontal="right" vertical="center" wrapText="1" indent="1"/>
    </xf>
    <xf numFmtId="10" fontId="5" fillId="3" borderId="0" xfId="0" applyNumberFormat="1" applyFont="1" applyFill="1" applyAlignment="1">
      <alignment horizontal="right" vertical="center" wrapText="1" indent="1"/>
    </xf>
    <xf numFmtId="0" fontId="5" fillId="3" borderId="0" xfId="0" applyFont="1" applyFill="1" applyAlignment="1">
      <alignment horizontal="right" vertical="center" wrapText="1" indent="1"/>
    </xf>
    <xf numFmtId="10" fontId="5" fillId="2" borderId="0" xfId="0" applyNumberFormat="1" applyFont="1" applyFill="1" applyBorder="1" applyAlignment="1">
      <alignment horizontal="right" vertical="center" wrapText="1" indent="1"/>
    </xf>
    <xf numFmtId="0" fontId="5" fillId="3" borderId="0" xfId="0" applyFont="1" applyFill="1" applyBorder="1" applyAlignment="1">
      <alignment horizontal="right" vertical="center" wrapText="1" indent="1"/>
    </xf>
    <xf numFmtId="166" fontId="8" fillId="2" borderId="5" xfId="0" applyNumberFormat="1" applyFont="1" applyFill="1" applyBorder="1" applyAlignment="1">
      <alignment horizontal="right" vertical="center" wrapText="1" indent="1"/>
    </xf>
    <xf numFmtId="166" fontId="8" fillId="3" borderId="1" xfId="0" applyNumberFormat="1" applyFont="1" applyFill="1" applyBorder="1" applyAlignment="1">
      <alignment horizontal="right" vertical="center" wrapText="1" indent="1"/>
    </xf>
    <xf numFmtId="10" fontId="8" fillId="2" borderId="12" xfId="0" applyNumberFormat="1" applyFont="1" applyFill="1" applyBorder="1" applyAlignment="1">
      <alignment horizontal="right" vertical="center" wrapText="1" indent="1"/>
    </xf>
    <xf numFmtId="10" fontId="8" fillId="12" borderId="0" xfId="0" applyNumberFormat="1" applyFont="1" applyFill="1" applyAlignment="1">
      <alignment horizontal="right" vertical="center" wrapText="1" indent="1"/>
    </xf>
    <xf numFmtId="10" fontId="32" fillId="2" borderId="7" xfId="0" applyNumberFormat="1" applyFont="1" applyFill="1" applyBorder="1" applyAlignment="1">
      <alignment horizontal="right" vertical="center" wrapText="1" indent="1"/>
    </xf>
    <xf numFmtId="10" fontId="5" fillId="2" borderId="7" xfId="0" applyNumberFormat="1" applyFont="1" applyFill="1" applyBorder="1" applyAlignment="1">
      <alignment horizontal="right" vertical="center" wrapText="1" indent="1"/>
    </xf>
    <xf numFmtId="166" fontId="32" fillId="2" borderId="5" xfId="0" applyNumberFormat="1" applyFont="1" applyFill="1" applyBorder="1" applyAlignment="1">
      <alignment horizontal="right" vertical="center" wrapText="1" indent="1"/>
    </xf>
    <xf numFmtId="166" fontId="32" fillId="12" borderId="6" xfId="0" applyNumberFormat="1" applyFont="1" applyFill="1" applyBorder="1" applyAlignment="1">
      <alignment horizontal="right" vertical="center" wrapText="1" indent="1"/>
    </xf>
    <xf numFmtId="10" fontId="5" fillId="2" borderId="0" xfId="0" applyNumberFormat="1" applyFont="1" applyFill="1" applyAlignment="1">
      <alignment horizontal="right" wrapText="1" indent="1"/>
    </xf>
    <xf numFmtId="10" fontId="5" fillId="3" borderId="0" xfId="0" applyNumberFormat="1" applyFont="1" applyFill="1" applyAlignment="1">
      <alignment horizontal="right" wrapText="1" indent="1"/>
    </xf>
    <xf numFmtId="0" fontId="5" fillId="3" borderId="0" xfId="0" applyFont="1" applyFill="1" applyAlignment="1">
      <alignment horizontal="right" wrapText="1" indent="1"/>
    </xf>
    <xf numFmtId="0" fontId="5" fillId="3" borderId="3" xfId="0" applyFont="1" applyFill="1" applyBorder="1" applyAlignment="1">
      <alignment horizontal="right" wrapText="1" indent="1"/>
    </xf>
    <xf numFmtId="10" fontId="5" fillId="2" borderId="3" xfId="0" applyNumberFormat="1" applyFont="1" applyFill="1" applyBorder="1" applyAlignment="1">
      <alignment horizontal="right" wrapText="1" indent="1"/>
    </xf>
    <xf numFmtId="10" fontId="31" fillId="3" borderId="9" xfId="1" applyNumberFormat="1" applyFont="1" applyFill="1" applyBorder="1" applyAlignment="1">
      <alignment vertical="center"/>
    </xf>
    <xf numFmtId="10" fontId="31" fillId="3" borderId="9" xfId="1" applyNumberFormat="1" applyFont="1" applyFill="1" applyBorder="1" applyAlignment="1">
      <alignment horizontal="right" vertical="center"/>
    </xf>
    <xf numFmtId="10" fontId="31" fillId="3" borderId="11" xfId="1" applyNumberFormat="1" applyFont="1" applyFill="1" applyBorder="1" applyAlignment="1">
      <alignment horizontal="right" vertical="center"/>
    </xf>
    <xf numFmtId="166" fontId="5" fillId="2" borderId="0" xfId="0" applyNumberFormat="1" applyFont="1" applyFill="1" applyAlignment="1">
      <alignment horizontal="right" wrapText="1" indent="1"/>
    </xf>
    <xf numFmtId="166" fontId="5" fillId="3" borderId="0" xfId="0" applyNumberFormat="1" applyFont="1" applyFill="1" applyAlignment="1">
      <alignment horizontal="right" wrapText="1" indent="1"/>
    </xf>
    <xf numFmtId="166" fontId="5" fillId="2" borderId="10" xfId="0" applyNumberFormat="1" applyFont="1" applyFill="1" applyBorder="1" applyAlignment="1">
      <alignment horizontal="right" wrapText="1" indent="1"/>
    </xf>
    <xf numFmtId="166" fontId="5" fillId="3" borderId="3" xfId="0" applyNumberFormat="1" applyFont="1" applyFill="1" applyBorder="1" applyAlignment="1">
      <alignment horizontal="right" wrapText="1" indent="1"/>
    </xf>
    <xf numFmtId="164" fontId="11" fillId="2" borderId="1" xfId="0" applyNumberFormat="1" applyFont="1" applyFill="1" applyBorder="1" applyAlignment="1">
      <alignment horizontal="right" vertical="center"/>
    </xf>
    <xf numFmtId="168" fontId="5" fillId="3" borderId="0" xfId="0" applyNumberFormat="1" applyFont="1" applyFill="1" applyBorder="1" applyAlignment="1">
      <alignment horizontal="right" vertical="center"/>
    </xf>
    <xf numFmtId="164" fontId="20" fillId="3" borderId="9" xfId="0" applyNumberFormat="1" applyFont="1" applyFill="1" applyBorder="1" applyAlignment="1">
      <alignment horizontal="right" vertical="center"/>
    </xf>
    <xf numFmtId="164" fontId="32" fillId="3" borderId="9" xfId="0" applyNumberFormat="1" applyFont="1" applyFill="1" applyBorder="1" applyAlignment="1">
      <alignment horizontal="right" vertical="center"/>
    </xf>
    <xf numFmtId="164" fontId="20" fillId="3" borderId="21" xfId="0" applyNumberFormat="1" applyFont="1" applyFill="1" applyBorder="1" applyAlignment="1">
      <alignment horizontal="right" vertical="center"/>
    </xf>
    <xf numFmtId="0" fontId="37" fillId="3" borderId="8" xfId="0" applyFont="1" applyFill="1" applyBorder="1" applyAlignment="1">
      <alignment vertical="center"/>
    </xf>
    <xf numFmtId="168" fontId="20" fillId="3" borderId="11" xfId="0" applyNumberFormat="1" applyFont="1" applyFill="1" applyBorder="1" applyAlignment="1">
      <alignment vertical="center"/>
    </xf>
    <xf numFmtId="173" fontId="5" fillId="2" borderId="7" xfId="0" applyNumberFormat="1" applyFont="1" applyFill="1" applyBorder="1" applyAlignment="1">
      <alignment horizontal="right" vertical="center"/>
    </xf>
    <xf numFmtId="173" fontId="5" fillId="3" borderId="0" xfId="0" applyNumberFormat="1" applyFont="1" applyFill="1" applyBorder="1" applyAlignment="1">
      <alignment horizontal="right" vertical="center"/>
    </xf>
    <xf numFmtId="173" fontId="8" fillId="2" borderId="7" xfId="0" applyNumberFormat="1" applyFont="1" applyFill="1" applyBorder="1" applyAlignment="1">
      <alignment horizontal="right" vertical="center"/>
    </xf>
    <xf numFmtId="173" fontId="8" fillId="3" borderId="0" xfId="0" applyNumberFormat="1" applyFont="1" applyFill="1" applyBorder="1" applyAlignment="1">
      <alignment horizontal="right" vertical="center"/>
    </xf>
    <xf numFmtId="164" fontId="20" fillId="3" borderId="2" xfId="0" applyNumberFormat="1" applyFont="1" applyFill="1" applyBorder="1" applyAlignment="1">
      <alignment horizontal="right" vertical="center"/>
    </xf>
    <xf numFmtId="164" fontId="20" fillId="3" borderId="0" xfId="0" applyNumberFormat="1" applyFont="1" applyFill="1" applyBorder="1" applyAlignment="1">
      <alignment horizontal="right" vertical="center"/>
    </xf>
    <xf numFmtId="164" fontId="32" fillId="3" borderId="0" xfId="0" applyNumberFormat="1" applyFont="1" applyFill="1" applyBorder="1" applyAlignment="1">
      <alignment horizontal="right" vertical="center"/>
    </xf>
    <xf numFmtId="164" fontId="20" fillId="3" borderId="20" xfId="0" applyNumberFormat="1" applyFont="1" applyFill="1" applyBorder="1" applyAlignment="1">
      <alignment horizontal="right" vertical="center"/>
    </xf>
    <xf numFmtId="0" fontId="37" fillId="3" borderId="2" xfId="0" applyFont="1" applyFill="1" applyBorder="1" applyAlignment="1">
      <alignment vertical="center"/>
    </xf>
    <xf numFmtId="164" fontId="20" fillId="3" borderId="11" xfId="0" applyNumberFormat="1" applyFont="1" applyFill="1" applyBorder="1" applyAlignment="1">
      <alignment horizontal="right" vertical="center"/>
    </xf>
    <xf numFmtId="170" fontId="20" fillId="3" borderId="9" xfId="0" applyNumberFormat="1" applyFont="1" applyFill="1" applyBorder="1" applyAlignment="1">
      <alignment horizontal="right" vertical="center" wrapText="1"/>
    </xf>
    <xf numFmtId="170" fontId="32" fillId="3" borderId="9" xfId="0" applyNumberFormat="1" applyFont="1" applyFill="1" applyBorder="1" applyAlignment="1">
      <alignment horizontal="right" vertical="center" wrapText="1"/>
    </xf>
    <xf numFmtId="170" fontId="20" fillId="3" borderId="24" xfId="0" applyNumberFormat="1" applyFont="1" applyFill="1" applyBorder="1" applyAlignment="1">
      <alignment horizontal="right" vertical="center" wrapText="1"/>
    </xf>
    <xf numFmtId="170" fontId="20" fillId="3" borderId="8" xfId="0" applyNumberFormat="1" applyFont="1" applyFill="1" applyBorder="1" applyAlignment="1">
      <alignment horizontal="right" vertical="center" wrapText="1"/>
    </xf>
    <xf numFmtId="170" fontId="20" fillId="3" borderId="11" xfId="0" applyNumberFormat="1" applyFont="1" applyFill="1" applyBorder="1" applyAlignment="1">
      <alignment horizontal="right" vertical="center" wrapText="1"/>
    </xf>
    <xf numFmtId="164" fontId="20" fillId="3" borderId="8" xfId="0" applyNumberFormat="1" applyFont="1" applyFill="1" applyBorder="1" applyAlignment="1">
      <alignment horizontal="right" vertical="center" wrapText="1"/>
    </xf>
    <xf numFmtId="41" fontId="20" fillId="3" borderId="9" xfId="0" applyNumberFormat="1" applyFont="1" applyFill="1" applyBorder="1" applyAlignment="1">
      <alignment horizontal="right" vertical="center" wrapText="1"/>
    </xf>
    <xf numFmtId="164" fontId="32" fillId="3" borderId="9" xfId="0" applyNumberFormat="1" applyFont="1" applyFill="1" applyBorder="1" applyAlignment="1">
      <alignment horizontal="right" vertical="center" wrapText="1"/>
    </xf>
    <xf numFmtId="164" fontId="20" fillId="3" borderId="9" xfId="0" applyNumberFormat="1" applyFont="1" applyFill="1" applyBorder="1" applyAlignment="1">
      <alignment horizontal="right" vertical="center" wrapText="1"/>
    </xf>
    <xf numFmtId="164" fontId="20" fillId="3" borderId="21" xfId="0" applyNumberFormat="1" applyFont="1" applyFill="1" applyBorder="1" applyAlignment="1">
      <alignment horizontal="right" vertical="center" wrapText="1"/>
    </xf>
    <xf numFmtId="164" fontId="37" fillId="3" borderId="8" xfId="0" applyNumberFormat="1" applyFont="1" applyFill="1" applyBorder="1" applyAlignment="1">
      <alignment vertical="center"/>
    </xf>
    <xf numFmtId="164" fontId="20" fillId="3" borderId="11" xfId="0" applyNumberFormat="1" applyFont="1" applyFill="1" applyBorder="1" applyAlignment="1">
      <alignment vertical="center"/>
    </xf>
    <xf numFmtId="0" fontId="12" fillId="3" borderId="7" xfId="0" applyFont="1" applyFill="1" applyBorder="1" applyAlignment="1">
      <alignment vertical="center"/>
    </xf>
    <xf numFmtId="173" fontId="5" fillId="2" borderId="0" xfId="0" applyNumberFormat="1" applyFont="1" applyFill="1" applyBorder="1" applyAlignment="1">
      <alignment horizontal="right" vertical="center"/>
    </xf>
    <xf numFmtId="168" fontId="5" fillId="2" borderId="0" xfId="0" applyNumberFormat="1" applyFont="1" applyFill="1" applyBorder="1" applyAlignment="1">
      <alignment horizontal="right" vertical="center"/>
    </xf>
    <xf numFmtId="168" fontId="5" fillId="3" borderId="3" xfId="0" applyNumberFormat="1" applyFont="1" applyFill="1" applyBorder="1" applyAlignment="1">
      <alignment horizontal="right" vertical="center"/>
    </xf>
    <xf numFmtId="164" fontId="20" fillId="3" borderId="8" xfId="0" applyNumberFormat="1" applyFont="1" applyFill="1" applyBorder="1" applyAlignment="1">
      <alignment horizontal="right" vertical="center"/>
    </xf>
    <xf numFmtId="164" fontId="11" fillId="11" borderId="1" xfId="0" applyNumberFormat="1" applyFont="1" applyFill="1" applyBorder="1" applyAlignment="1">
      <alignment horizontal="right" vertical="center"/>
    </xf>
    <xf numFmtId="164" fontId="11" fillId="3" borderId="1" xfId="0" applyNumberFormat="1" applyFont="1" applyFill="1" applyBorder="1" applyAlignment="1">
      <alignment horizontal="right" vertical="center"/>
    </xf>
    <xf numFmtId="173" fontId="9" fillId="3" borderId="0" xfId="0" applyNumberFormat="1" applyFont="1" applyFill="1" applyBorder="1" applyAlignment="1">
      <alignment horizontal="right" vertical="center"/>
    </xf>
    <xf numFmtId="164" fontId="11" fillId="11" borderId="2" xfId="0" applyNumberFormat="1" applyFont="1" applyFill="1" applyBorder="1" applyAlignment="1">
      <alignment vertical="center"/>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5" fillId="3" borderId="0" xfId="0" applyFont="1" applyFill="1" applyAlignment="1">
      <alignment horizontal="left"/>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5" fillId="0" borderId="0" xfId="0" applyFont="1" applyAlignment="1">
      <alignment horizontal="left" wrapText="1"/>
    </xf>
    <xf numFmtId="0" fontId="7" fillId="3" borderId="0" xfId="0" applyFont="1" applyFill="1" applyBorder="1" applyAlignment="1">
      <alignment horizontal="left" vertical="top" wrapText="1"/>
    </xf>
    <xf numFmtId="0" fontId="9"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8" fillId="0" borderId="0" xfId="0" applyFont="1" applyAlignment="1">
      <alignment horizontal="left" vertical="top" wrapText="1"/>
    </xf>
    <xf numFmtId="0" fontId="14" fillId="0" borderId="0" xfId="0" applyFont="1" applyAlignment="1">
      <alignment horizontal="left"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11" fillId="3" borderId="14"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14" fillId="0" borderId="0" xfId="0" applyFont="1" applyAlignment="1">
      <alignment horizontal="left"/>
    </xf>
  </cellXfs>
  <cellStyles count="4">
    <cellStyle name="Normalny" xfId="0" builtinId="0"/>
    <cellStyle name="Normalny 2" xfId="3"/>
    <cellStyle name="Procentowy" xfId="1" builtinId="5"/>
    <cellStyle name="Procentowy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B1:H32"/>
  <sheetViews>
    <sheetView showGridLines="0" tabSelected="1" zoomScaleNormal="100" workbookViewId="0">
      <pane ySplit="3" topLeftCell="A4" activePane="bottomLeft" state="frozen"/>
      <selection pane="bottomLeft" activeCell="A4" sqref="A4:XFD4"/>
    </sheetView>
  </sheetViews>
  <sheetFormatPr defaultRowHeight="14.25"/>
  <cols>
    <col min="1" max="1" width="1.625" customWidth="1"/>
    <col min="2" max="2" width="53.75" customWidth="1"/>
    <col min="3" max="4" width="17.25" customWidth="1"/>
    <col min="5" max="5" width="15.625" style="377" customWidth="1"/>
    <col min="6" max="6" width="16.75" customWidth="1"/>
    <col min="7" max="7" width="17.25" customWidth="1"/>
    <col min="8" max="8" width="15.625" style="392" customWidth="1"/>
  </cols>
  <sheetData>
    <row r="1" spans="2:8" ht="50.25" customHeight="1" thickBot="1">
      <c r="B1" s="27" t="s">
        <v>38</v>
      </c>
      <c r="C1" s="26"/>
      <c r="D1" s="26"/>
      <c r="E1" s="361"/>
      <c r="F1" s="26"/>
      <c r="G1" s="26"/>
      <c r="H1" s="378"/>
    </row>
    <row r="2" spans="2:8" ht="20.25" customHeight="1" thickBot="1">
      <c r="B2" s="39" t="s">
        <v>39</v>
      </c>
      <c r="C2" s="483" t="s">
        <v>43</v>
      </c>
      <c r="D2" s="484"/>
      <c r="E2" s="485"/>
      <c r="F2" s="483" t="s">
        <v>204</v>
      </c>
      <c r="G2" s="484"/>
      <c r="H2" s="485"/>
    </row>
    <row r="3" spans="2:8" ht="20.25" customHeight="1" thickBot="1">
      <c r="B3" s="3" t="s">
        <v>40</v>
      </c>
      <c r="C3" s="32" t="s">
        <v>205</v>
      </c>
      <c r="D3" s="31" t="s">
        <v>206</v>
      </c>
      <c r="E3" s="362" t="s">
        <v>44</v>
      </c>
      <c r="F3" s="32" t="s">
        <v>205</v>
      </c>
      <c r="G3" s="31" t="s">
        <v>206</v>
      </c>
      <c r="H3" s="379" t="s">
        <v>44</v>
      </c>
    </row>
    <row r="4" spans="2:8" ht="30" customHeight="1" thickBot="1">
      <c r="B4" s="36" t="s">
        <v>202</v>
      </c>
      <c r="C4" s="221">
        <f>SUM(C5:C8)</f>
        <v>2419.6</v>
      </c>
      <c r="D4" s="222">
        <f>SUM(D5:D8)</f>
        <v>677.3</v>
      </c>
      <c r="E4" s="363">
        <f>(C4-D4)/D4</f>
        <v>2.5724199025542598</v>
      </c>
      <c r="F4" s="221">
        <f>SUM(F5:F8)</f>
        <v>4888.7999999999993</v>
      </c>
      <c r="G4" s="222">
        <f>SUM(G5:G8)</f>
        <v>2110.3000000000002</v>
      </c>
      <c r="H4" s="380">
        <f>(F4-G4)/G4</f>
        <v>1.3166374449130449</v>
      </c>
    </row>
    <row r="5" spans="2:8" ht="20.25" customHeight="1">
      <c r="B5" s="53" t="s">
        <v>41</v>
      </c>
      <c r="C5" s="357">
        <v>1710.7</v>
      </c>
      <c r="D5" s="358">
        <v>460.3</v>
      </c>
      <c r="E5" s="364">
        <f t="shared" ref="E5:E25" si="0">(C5-D5)/D5</f>
        <v>2.7164892461438193</v>
      </c>
      <c r="F5" s="199">
        <v>3383</v>
      </c>
      <c r="G5" s="214">
        <v>1363.9</v>
      </c>
      <c r="H5" s="381">
        <f t="shared" ref="H5:H27" si="1">(F5-G5)/G5</f>
        <v>1.480387125155803</v>
      </c>
    </row>
    <row r="6" spans="2:8" ht="20.25" customHeight="1">
      <c r="B6" s="54" t="s">
        <v>42</v>
      </c>
      <c r="C6" s="357">
        <v>591.6</v>
      </c>
      <c r="D6" s="358">
        <v>204</v>
      </c>
      <c r="E6" s="364">
        <f t="shared" si="0"/>
        <v>1.9000000000000001</v>
      </c>
      <c r="F6" s="199">
        <v>1312.9</v>
      </c>
      <c r="G6" s="214">
        <v>693.1</v>
      </c>
      <c r="H6" s="382">
        <f t="shared" si="1"/>
        <v>0.89424325494156698</v>
      </c>
    </row>
    <row r="7" spans="2:8" ht="20.25" customHeight="1">
      <c r="B7" s="54" t="s">
        <v>45</v>
      </c>
      <c r="C7" s="357">
        <v>104.1</v>
      </c>
      <c r="D7" s="358">
        <v>7.1</v>
      </c>
      <c r="E7" s="364">
        <f t="shared" si="0"/>
        <v>13.661971830985916</v>
      </c>
      <c r="F7" s="199">
        <v>167.4</v>
      </c>
      <c r="G7" s="214">
        <v>32</v>
      </c>
      <c r="H7" s="382">
        <f t="shared" si="1"/>
        <v>4.2312500000000002</v>
      </c>
    </row>
    <row r="8" spans="2:8" ht="20.25" customHeight="1" thickBot="1">
      <c r="B8" s="56" t="s">
        <v>46</v>
      </c>
      <c r="C8" s="357">
        <v>13.2</v>
      </c>
      <c r="D8" s="358">
        <v>5.9</v>
      </c>
      <c r="E8" s="364">
        <f t="shared" si="0"/>
        <v>1.2372881355932202</v>
      </c>
      <c r="F8" s="199">
        <v>25.5</v>
      </c>
      <c r="G8" s="214">
        <v>21.3</v>
      </c>
      <c r="H8" s="383">
        <f t="shared" si="1"/>
        <v>0.19718309859154926</v>
      </c>
    </row>
    <row r="9" spans="2:8" ht="30" customHeight="1" thickBot="1">
      <c r="B9" s="36" t="s">
        <v>47</v>
      </c>
      <c r="C9" s="221">
        <f>SUM(C10:C17)</f>
        <v>-1992.5</v>
      </c>
      <c r="D9" s="230">
        <f>SUM(D10:D17)</f>
        <v>-510.7</v>
      </c>
      <c r="E9" s="365">
        <f t="shared" si="0"/>
        <v>2.9015077344820832</v>
      </c>
      <c r="F9" s="221">
        <f>SUM(F10:F17)</f>
        <v>-3851.7000000000003</v>
      </c>
      <c r="G9" s="230">
        <f>SUM(G10:G17)</f>
        <v>-1566.0000000000005</v>
      </c>
      <c r="H9" s="384">
        <f t="shared" si="1"/>
        <v>1.4595785440613021</v>
      </c>
    </row>
    <row r="10" spans="2:8" ht="20.25" customHeight="1">
      <c r="B10" s="53" t="s">
        <v>48</v>
      </c>
      <c r="C10" s="357">
        <v>-262.39999999999998</v>
      </c>
      <c r="D10" s="358">
        <v>-219.3</v>
      </c>
      <c r="E10" s="366">
        <f t="shared" si="0"/>
        <v>0.19653442772457805</v>
      </c>
      <c r="F10" s="357">
        <v>-733.9</v>
      </c>
      <c r="G10" s="358">
        <v>-666.2</v>
      </c>
      <c r="H10" s="381">
        <f t="shared" si="1"/>
        <v>0.10162113479435594</v>
      </c>
    </row>
    <row r="11" spans="2:8" ht="20.25" customHeight="1">
      <c r="B11" s="54" t="s">
        <v>49</v>
      </c>
      <c r="C11" s="357">
        <v>-186.8</v>
      </c>
      <c r="D11" s="358">
        <v>-79.3</v>
      </c>
      <c r="E11" s="364">
        <f t="shared" si="0"/>
        <v>1.3556116015132411</v>
      </c>
      <c r="F11" s="357">
        <v>-394.4</v>
      </c>
      <c r="G11" s="358">
        <v>-239.6</v>
      </c>
      <c r="H11" s="382">
        <f t="shared" si="1"/>
        <v>0.64607679465776291</v>
      </c>
    </row>
    <row r="12" spans="2:8" ht="20.25" customHeight="1">
      <c r="B12" s="54" t="s">
        <v>50</v>
      </c>
      <c r="C12" s="357">
        <v>-478.3</v>
      </c>
      <c r="D12" s="358">
        <v>-64.8</v>
      </c>
      <c r="E12" s="364">
        <f t="shared" si="0"/>
        <v>6.3811728395061733</v>
      </c>
      <c r="F12" s="357">
        <v>-852.1</v>
      </c>
      <c r="G12" s="358">
        <v>-187.8</v>
      </c>
      <c r="H12" s="382">
        <f t="shared" si="1"/>
        <v>3.5372736954206596</v>
      </c>
    </row>
    <row r="13" spans="2:8" ht="30" customHeight="1">
      <c r="B13" s="344" t="s">
        <v>223</v>
      </c>
      <c r="C13" s="357">
        <v>-495.8</v>
      </c>
      <c r="D13" s="358">
        <v>-62.2</v>
      </c>
      <c r="E13" s="364">
        <f t="shared" si="0"/>
        <v>6.971061093247588</v>
      </c>
      <c r="F13" s="357">
        <v>-855.2</v>
      </c>
      <c r="G13" s="358">
        <v>-184.9</v>
      </c>
      <c r="H13" s="382">
        <f t="shared" si="1"/>
        <v>3.6252028123309898</v>
      </c>
    </row>
    <row r="14" spans="2:8" ht="20.25" customHeight="1">
      <c r="B14" s="54" t="s">
        <v>51</v>
      </c>
      <c r="C14" s="357">
        <v>-118</v>
      </c>
      <c r="D14" s="358">
        <v>-40.4</v>
      </c>
      <c r="E14" s="364">
        <f t="shared" si="0"/>
        <v>1.9207920792079207</v>
      </c>
      <c r="F14" s="357">
        <v>-270.8</v>
      </c>
      <c r="G14" s="358">
        <v>-125.4</v>
      </c>
      <c r="H14" s="382">
        <f t="shared" si="1"/>
        <v>1.1594896331738438</v>
      </c>
    </row>
    <row r="15" spans="2:8" ht="20.25" customHeight="1">
      <c r="B15" s="54" t="s">
        <v>52</v>
      </c>
      <c r="C15" s="357">
        <v>-348.7</v>
      </c>
      <c r="D15" s="358">
        <v>-10.7</v>
      </c>
      <c r="E15" s="364">
        <f t="shared" si="0"/>
        <v>31.588785046728972</v>
      </c>
      <c r="F15" s="357">
        <v>-548.6</v>
      </c>
      <c r="G15" s="358">
        <v>-53.4</v>
      </c>
      <c r="H15" s="382">
        <f t="shared" si="1"/>
        <v>9.273408239700375</v>
      </c>
    </row>
    <row r="16" spans="2:8" ht="30" customHeight="1">
      <c r="B16" s="54" t="s">
        <v>53</v>
      </c>
      <c r="C16" s="357">
        <v>-15.3</v>
      </c>
      <c r="D16" s="358">
        <v>-5.3</v>
      </c>
      <c r="E16" s="364">
        <f t="shared" si="0"/>
        <v>1.8867924528301887</v>
      </c>
      <c r="F16" s="357">
        <v>-40.1</v>
      </c>
      <c r="G16" s="358">
        <v>-21</v>
      </c>
      <c r="H16" s="382">
        <f t="shared" si="1"/>
        <v>0.90952380952380962</v>
      </c>
    </row>
    <row r="17" spans="2:8" ht="15.75" thickBot="1">
      <c r="B17" s="56" t="s">
        <v>54</v>
      </c>
      <c r="C17" s="357">
        <v>-87.2</v>
      </c>
      <c r="D17" s="358">
        <v>-28.7</v>
      </c>
      <c r="E17" s="364">
        <f t="shared" si="0"/>
        <v>2.0383275261324041</v>
      </c>
      <c r="F17" s="357">
        <v>-156.6</v>
      </c>
      <c r="G17" s="358">
        <v>-87.7</v>
      </c>
      <c r="H17" s="383">
        <f t="shared" si="1"/>
        <v>0.78563283922462934</v>
      </c>
    </row>
    <row r="18" spans="2:8" ht="30" customHeight="1" thickBot="1">
      <c r="B18" s="28" t="s">
        <v>55</v>
      </c>
      <c r="C18" s="231">
        <v>4.7</v>
      </c>
      <c r="D18" s="359">
        <f>36.8</f>
        <v>36.799999999999997</v>
      </c>
      <c r="E18" s="367">
        <f t="shared" si="0"/>
        <v>-0.87228260869565211</v>
      </c>
      <c r="F18" s="231">
        <v>11.8</v>
      </c>
      <c r="G18" s="232">
        <v>38.700000000000003</v>
      </c>
      <c r="H18" s="385">
        <f t="shared" si="1"/>
        <v>-0.69509043927648584</v>
      </c>
    </row>
    <row r="19" spans="2:8" ht="30" customHeight="1" thickBot="1">
      <c r="B19" s="70" t="s">
        <v>56</v>
      </c>
      <c r="C19" s="221">
        <f>C4+C9+C18</f>
        <v>431.7999999999999</v>
      </c>
      <c r="D19" s="222">
        <f>D4+D9+D18</f>
        <v>203.39999999999998</v>
      </c>
      <c r="E19" s="368">
        <f>(C19-D19)/D19</f>
        <v>1.1229105211406094</v>
      </c>
      <c r="F19" s="221">
        <f>F4+F9+F18</f>
        <v>1048.899999999999</v>
      </c>
      <c r="G19" s="222">
        <f>G4+G9+G18</f>
        <v>582.99999999999977</v>
      </c>
      <c r="H19" s="380">
        <f>(F19-G19)/G19</f>
        <v>0.79914236706689423</v>
      </c>
    </row>
    <row r="20" spans="2:8" ht="20.25" customHeight="1">
      <c r="B20" s="39" t="s">
        <v>57</v>
      </c>
      <c r="C20" s="357">
        <v>1.5</v>
      </c>
      <c r="D20" s="358">
        <v>7.4</v>
      </c>
      <c r="E20" s="369">
        <f t="shared" si="0"/>
        <v>-0.79729729729729726</v>
      </c>
      <c r="F20" s="199">
        <v>26.6</v>
      </c>
      <c r="G20" s="214">
        <v>12</v>
      </c>
      <c r="H20" s="386">
        <f t="shared" si="1"/>
        <v>1.2166666666666668</v>
      </c>
    </row>
    <row r="21" spans="2:8" ht="20.25" customHeight="1">
      <c r="B21" s="335" t="s">
        <v>58</v>
      </c>
      <c r="C21" s="357">
        <v>-384.7</v>
      </c>
      <c r="D21" s="358">
        <v>-10.7</v>
      </c>
      <c r="E21" s="369">
        <f t="shared" si="0"/>
        <v>34.953271028037385</v>
      </c>
      <c r="F21" s="357">
        <v>-766.8</v>
      </c>
      <c r="G21" s="358">
        <v>-193.2</v>
      </c>
      <c r="H21" s="386">
        <f t="shared" si="1"/>
        <v>2.9689440993788816</v>
      </c>
    </row>
    <row r="22" spans="2:8" ht="30" customHeight="1" thickBot="1">
      <c r="B22" s="56" t="s">
        <v>59</v>
      </c>
      <c r="C22" s="357">
        <v>0.6</v>
      </c>
      <c r="D22" s="358">
        <v>0.7</v>
      </c>
      <c r="E22" s="370">
        <f t="shared" si="0"/>
        <v>-0.14285714285714282</v>
      </c>
      <c r="F22" s="199">
        <v>2</v>
      </c>
      <c r="G22" s="214">
        <v>2.2999999999999998</v>
      </c>
      <c r="H22" s="382">
        <f t="shared" si="1"/>
        <v>-0.13043478260869559</v>
      </c>
    </row>
    <row r="23" spans="2:8" ht="30" customHeight="1" thickBot="1">
      <c r="B23" s="72" t="s">
        <v>60</v>
      </c>
      <c r="C23" s="221">
        <f>SUM(C19:C22)</f>
        <v>49.19999999999991</v>
      </c>
      <c r="D23" s="222">
        <f>SUM(D19:D22)</f>
        <v>200.79999999999998</v>
      </c>
      <c r="E23" s="368">
        <f t="shared" si="0"/>
        <v>-0.75498007968127534</v>
      </c>
      <c r="F23" s="221">
        <f>SUM(F19:F22)</f>
        <v>310.69999999999891</v>
      </c>
      <c r="G23" s="222">
        <f>SUM(G19:G22)</f>
        <v>404.0999999999998</v>
      </c>
      <c r="H23" s="380">
        <f t="shared" si="1"/>
        <v>-0.23113090819104412</v>
      </c>
    </row>
    <row r="24" spans="2:8" ht="20.25" customHeight="1" thickBot="1">
      <c r="B24" s="73" t="s">
        <v>61</v>
      </c>
      <c r="C24" s="393">
        <v>-1.1000000000000001</v>
      </c>
      <c r="D24" s="394">
        <v>-24.4</v>
      </c>
      <c r="E24" s="395">
        <f t="shared" si="0"/>
        <v>-0.95491803278688514</v>
      </c>
      <c r="F24" s="393">
        <v>-32.200000000000003</v>
      </c>
      <c r="G24" s="394">
        <v>-51.8</v>
      </c>
      <c r="H24" s="382">
        <f t="shared" si="1"/>
        <v>-0.37837837837837829</v>
      </c>
    </row>
    <row r="25" spans="2:8" ht="30" customHeight="1" thickBot="1">
      <c r="B25" s="71" t="s">
        <v>62</v>
      </c>
      <c r="C25" s="223">
        <f>SUM(C23:C24)</f>
        <v>48.099999999999909</v>
      </c>
      <c r="D25" s="224">
        <f>SUM(D23:D24)</f>
        <v>176.39999999999998</v>
      </c>
      <c r="E25" s="371">
        <f t="shared" si="0"/>
        <v>-0.72732426303854925</v>
      </c>
      <c r="F25" s="223">
        <f>SUM(F23:F24)</f>
        <v>278.49999999999892</v>
      </c>
      <c r="G25" s="224">
        <f>SUM(G23:G24)</f>
        <v>352.29999999999978</v>
      </c>
      <c r="H25" s="380">
        <f t="shared" si="1"/>
        <v>-0.20948055634402757</v>
      </c>
    </row>
    <row r="26" spans="2:8" ht="30" customHeight="1" thickBot="1">
      <c r="B26" s="337" t="s">
        <v>63</v>
      </c>
      <c r="C26" s="225">
        <f>C25</f>
        <v>48.099999999999909</v>
      </c>
      <c r="D26" s="226">
        <f>D25</f>
        <v>176.39999999999998</v>
      </c>
      <c r="E26" s="370">
        <f>(C26-D26)/D26</f>
        <v>-0.72732426303854925</v>
      </c>
      <c r="F26" s="225">
        <f>F25</f>
        <v>278.49999999999892</v>
      </c>
      <c r="G26" s="226">
        <f>G25</f>
        <v>352.29999999999978</v>
      </c>
      <c r="H26" s="382">
        <f t="shared" si="1"/>
        <v>-0.20948055634402757</v>
      </c>
    </row>
    <row r="27" spans="2:8" ht="30" customHeight="1" thickBot="1">
      <c r="B27" s="336" t="s">
        <v>64</v>
      </c>
      <c r="C27" s="360">
        <v>0.08</v>
      </c>
      <c r="D27" s="37">
        <v>0.51</v>
      </c>
      <c r="E27" s="372">
        <f>(C27-D27)/D27</f>
        <v>-0.84313725490196079</v>
      </c>
      <c r="F27" s="88">
        <v>0.55000000000000004</v>
      </c>
      <c r="G27" s="37">
        <v>1.01</v>
      </c>
      <c r="H27" s="387">
        <f t="shared" si="1"/>
        <v>-0.45544554455445541</v>
      </c>
    </row>
    <row r="28" spans="2:8" ht="30" customHeight="1" thickBot="1">
      <c r="B28" s="40"/>
      <c r="C28" s="227"/>
      <c r="D28" s="217"/>
      <c r="E28" s="373"/>
      <c r="F28" s="227"/>
      <c r="G28" s="217"/>
      <c r="H28" s="388"/>
    </row>
    <row r="29" spans="2:8" ht="30" customHeight="1">
      <c r="B29" s="43" t="s">
        <v>0</v>
      </c>
      <c r="C29" s="228">
        <f>C19-C12</f>
        <v>910.09999999999991</v>
      </c>
      <c r="D29" s="482">
        <f>D19-D12</f>
        <v>268.2</v>
      </c>
      <c r="E29" s="374">
        <f>(C29-D29)/D29</f>
        <v>2.3933631618195372</v>
      </c>
      <c r="F29" s="228">
        <f>F19-F12</f>
        <v>1900.9999999999991</v>
      </c>
      <c r="G29" s="229">
        <f>G19-G12</f>
        <v>770.79999999999973</v>
      </c>
      <c r="H29" s="389">
        <f>(F29-G29)/G29</f>
        <v>1.4662688116242861</v>
      </c>
    </row>
    <row r="30" spans="2:8" ht="30" customHeight="1" thickBot="1">
      <c r="B30" s="44" t="s">
        <v>201</v>
      </c>
      <c r="C30" s="46">
        <f>C29/C4</f>
        <v>0.37613655149611502</v>
      </c>
      <c r="D30" s="45">
        <f>D29/D4</f>
        <v>0.39598405433338257</v>
      </c>
      <c r="E30" s="375" t="s">
        <v>35</v>
      </c>
      <c r="F30" s="46">
        <f>F29/F4</f>
        <v>0.38884797905416452</v>
      </c>
      <c r="G30" s="45">
        <f>G29/G4</f>
        <v>0.3652561247216034</v>
      </c>
      <c r="H30" s="390" t="s">
        <v>36</v>
      </c>
    </row>
    <row r="31" spans="2:8" ht="15">
      <c r="B31" s="64"/>
      <c r="C31" s="64"/>
      <c r="D31" s="64"/>
      <c r="E31" s="376"/>
      <c r="F31" s="64"/>
      <c r="G31" s="64"/>
      <c r="H31" s="391"/>
    </row>
    <row r="32" spans="2:8">
      <c r="B32" s="26"/>
      <c r="C32" s="26"/>
      <c r="D32" s="26"/>
      <c r="E32" s="361"/>
      <c r="F32" s="26"/>
      <c r="G32" s="26"/>
      <c r="H32" s="378"/>
    </row>
  </sheetData>
  <mergeCells count="2">
    <mergeCell ref="C2:E2"/>
    <mergeCell ref="F2:H2"/>
  </mergeCells>
  <pageMargins left="0.7" right="0.7" top="0.75" bottom="0.75" header="0.3" footer="0.3"/>
  <pageSetup paperSize="9" scale="49" orientation="portrait" horizontalDpi="4294967294" r:id="rId1"/>
  <ignoredErrors>
    <ignoredError sqref="E23 E19 E4 E25:E26 E29" formula="1"/>
  </ignoredErrors>
</worksheet>
</file>

<file path=xl/worksheets/sheet2.xml><?xml version="1.0" encoding="utf-8"?>
<worksheet xmlns="http://schemas.openxmlformats.org/spreadsheetml/2006/main" xmlns:r="http://schemas.openxmlformats.org/officeDocument/2006/relationships">
  <dimension ref="B1:Y24"/>
  <sheetViews>
    <sheetView showGridLines="0" zoomScaleNormal="100" zoomScaleSheetLayoutView="100" workbookViewId="0">
      <pane xSplit="2" ySplit="4" topLeftCell="C5" activePane="bottomRight" state="frozen"/>
      <selection pane="topRight" activeCell="C1" sqref="C1"/>
      <selection pane="bottomLeft" activeCell="A5" sqref="A5"/>
      <selection pane="bottomRight" activeCell="C5" sqref="C5"/>
    </sheetView>
  </sheetViews>
  <sheetFormatPr defaultRowHeight="14.25"/>
  <cols>
    <col min="1" max="1" width="1.625" customWidth="1"/>
    <col min="2" max="2" width="31.125" customWidth="1"/>
    <col min="3" max="3" width="16.125" customWidth="1"/>
    <col min="4" max="4" width="1.875" customWidth="1"/>
    <col min="5" max="5" width="16.125" customWidth="1"/>
    <col min="6" max="6" width="1.625" customWidth="1"/>
    <col min="7" max="7" width="9.625" customWidth="1"/>
    <col min="8" max="8" width="16.125" customWidth="1"/>
    <col min="9" max="9" width="1.875" customWidth="1"/>
    <col min="10" max="10" width="16.125" customWidth="1"/>
    <col min="11" max="11" width="2.625" customWidth="1"/>
    <col min="12" max="12" width="9.625" customWidth="1"/>
    <col min="13" max="13" width="16.125" customWidth="1"/>
    <col min="14" max="14" width="1.875" customWidth="1"/>
    <col min="15" max="15" width="16.125" customWidth="1"/>
    <col min="16" max="16" width="1.875" customWidth="1"/>
    <col min="17" max="17" width="9.625" customWidth="1"/>
    <col min="18" max="19" width="16.125" customWidth="1"/>
    <col min="20" max="20" width="9.625" customWidth="1"/>
  </cols>
  <sheetData>
    <row r="1" spans="2:25" ht="50.25" customHeight="1" thickBot="1">
      <c r="B1" s="27" t="s">
        <v>38</v>
      </c>
      <c r="C1" s="26"/>
      <c r="D1" s="26"/>
      <c r="E1" s="26"/>
      <c r="F1" s="26"/>
      <c r="G1" s="26"/>
      <c r="H1" s="26"/>
      <c r="I1" s="26"/>
      <c r="J1" s="26"/>
      <c r="K1" s="26"/>
      <c r="L1" s="26"/>
      <c r="M1" s="26"/>
      <c r="N1" s="26"/>
      <c r="O1" s="26"/>
      <c r="P1" s="26"/>
      <c r="Q1" s="26"/>
      <c r="R1" s="26"/>
      <c r="S1" s="26"/>
      <c r="T1" s="26"/>
    </row>
    <row r="2" spans="2:25" s="50" customFormat="1" ht="30" customHeight="1" thickBot="1">
      <c r="B2" s="51"/>
      <c r="C2" s="487" t="s">
        <v>65</v>
      </c>
      <c r="D2" s="488"/>
      <c r="E2" s="488"/>
      <c r="F2" s="488"/>
      <c r="G2" s="489"/>
      <c r="H2" s="487" t="s">
        <v>67</v>
      </c>
      <c r="I2" s="488"/>
      <c r="J2" s="488"/>
      <c r="K2" s="488"/>
      <c r="L2" s="489"/>
      <c r="M2" s="487" t="s">
        <v>68</v>
      </c>
      <c r="N2" s="488"/>
      <c r="O2" s="488"/>
      <c r="P2" s="488"/>
      <c r="Q2" s="489"/>
      <c r="R2" s="487" t="s">
        <v>69</v>
      </c>
      <c r="S2" s="488"/>
      <c r="T2" s="489"/>
      <c r="U2" s="22"/>
    </row>
    <row r="3" spans="2:25" s="50" customFormat="1" ht="20.25" customHeight="1" thickBot="1">
      <c r="B3" s="52"/>
      <c r="C3" s="483" t="s">
        <v>204</v>
      </c>
      <c r="D3" s="484"/>
      <c r="E3" s="484"/>
      <c r="F3" s="484"/>
      <c r="G3" s="485"/>
      <c r="H3" s="483" t="s">
        <v>204</v>
      </c>
      <c r="I3" s="484"/>
      <c r="J3" s="484"/>
      <c r="K3" s="484"/>
      <c r="L3" s="485"/>
      <c r="M3" s="483" t="s">
        <v>204</v>
      </c>
      <c r="N3" s="484"/>
      <c r="O3" s="484"/>
      <c r="P3" s="484"/>
      <c r="Q3" s="485"/>
      <c r="R3" s="483" t="s">
        <v>204</v>
      </c>
      <c r="S3" s="484"/>
      <c r="T3" s="485"/>
      <c r="U3" s="22"/>
      <c r="V3" s="65"/>
      <c r="W3" s="65"/>
      <c r="X3" s="65"/>
      <c r="Y3" s="65"/>
    </row>
    <row r="4" spans="2:25" s="59" customFormat="1" ht="20.25" customHeight="1" thickBot="1">
      <c r="B4" s="3" t="s">
        <v>40</v>
      </c>
      <c r="C4" s="32" t="s">
        <v>205</v>
      </c>
      <c r="D4" s="77"/>
      <c r="E4" s="31" t="s">
        <v>206</v>
      </c>
      <c r="F4" s="60"/>
      <c r="G4" s="61" t="s">
        <v>66</v>
      </c>
      <c r="H4" s="32" t="s">
        <v>205</v>
      </c>
      <c r="I4" s="77"/>
      <c r="J4" s="31" t="s">
        <v>206</v>
      </c>
      <c r="K4" s="60"/>
      <c r="L4" s="61" t="s">
        <v>66</v>
      </c>
      <c r="M4" s="32" t="s">
        <v>205</v>
      </c>
      <c r="N4" s="77"/>
      <c r="O4" s="31" t="s">
        <v>206</v>
      </c>
      <c r="P4" s="60"/>
      <c r="Q4" s="61" t="s">
        <v>66</v>
      </c>
      <c r="R4" s="32" t="s">
        <v>205</v>
      </c>
      <c r="S4" s="31" t="s">
        <v>206</v>
      </c>
      <c r="T4" s="61" t="s">
        <v>66</v>
      </c>
      <c r="U4" s="66"/>
      <c r="V4" s="66"/>
      <c r="W4" s="66"/>
    </row>
    <row r="5" spans="2:25" s="50" customFormat="1" ht="20.25" customHeight="1">
      <c r="B5" s="54" t="s">
        <v>70</v>
      </c>
      <c r="C5" s="175">
        <v>4089</v>
      </c>
      <c r="D5" s="122"/>
      <c r="E5" s="118">
        <v>1428.1</v>
      </c>
      <c r="F5" s="180"/>
      <c r="G5" s="478">
        <f>C5-E5</f>
        <v>2660.9</v>
      </c>
      <c r="H5" s="175">
        <v>799.8</v>
      </c>
      <c r="I5" s="116"/>
      <c r="J5" s="120">
        <v>682.2</v>
      </c>
      <c r="K5" s="120"/>
      <c r="L5" s="456">
        <f>H5-J5</f>
        <v>117.59999999999991</v>
      </c>
      <c r="M5" s="62">
        <v>0</v>
      </c>
      <c r="N5" s="78"/>
      <c r="O5" s="63">
        <v>0</v>
      </c>
      <c r="P5" s="63"/>
      <c r="Q5" s="462">
        <f>M5-O5</f>
        <v>0</v>
      </c>
      <c r="R5" s="312">
        <f>C5+H5+M5</f>
        <v>4888.8</v>
      </c>
      <c r="S5" s="213">
        <f>E5+J5+O5</f>
        <v>2110.3000000000002</v>
      </c>
      <c r="T5" s="467">
        <f>R5-S5</f>
        <v>2778.5</v>
      </c>
      <c r="U5" s="22"/>
      <c r="V5" s="67"/>
      <c r="W5" s="67"/>
      <c r="X5" s="67"/>
      <c r="Y5" s="65"/>
    </row>
    <row r="6" spans="2:25" s="50" customFormat="1" ht="20.25" customHeight="1">
      <c r="B6" s="54" t="s">
        <v>71</v>
      </c>
      <c r="C6" s="176">
        <v>24.1</v>
      </c>
      <c r="D6" s="117"/>
      <c r="E6" s="118">
        <v>17.600000000000001</v>
      </c>
      <c r="F6" s="118"/>
      <c r="G6" s="447">
        <f t="shared" ref="G6:G14" si="0">C6-E6</f>
        <v>6.5</v>
      </c>
      <c r="H6" s="176">
        <v>106.8</v>
      </c>
      <c r="I6" s="117"/>
      <c r="J6" s="118">
        <v>72.7</v>
      </c>
      <c r="K6" s="118"/>
      <c r="L6" s="457">
        <f t="shared" ref="L6:L11" si="1">H6-J6</f>
        <v>34.099999999999994</v>
      </c>
      <c r="M6" s="452">
        <v>-130.9</v>
      </c>
      <c r="N6" s="117"/>
      <c r="O6" s="453">
        <v>-90.3</v>
      </c>
      <c r="P6" s="15"/>
      <c r="Q6" s="462">
        <f t="shared" ref="Q6:Q14" si="2">M6-O6</f>
        <v>-40.600000000000009</v>
      </c>
      <c r="R6" s="115">
        <f t="shared" ref="R6:R14" si="3">C6+H6+M6</f>
        <v>0</v>
      </c>
      <c r="S6" s="63">
        <f t="shared" ref="S6:S11" si="4">E6+J6+O6</f>
        <v>0</v>
      </c>
      <c r="T6" s="468">
        <f t="shared" ref="T6:T11" si="5">R6-S6</f>
        <v>0</v>
      </c>
      <c r="U6" s="22"/>
      <c r="V6" s="68"/>
      <c r="W6" s="68"/>
      <c r="X6" s="68"/>
      <c r="Y6" s="65"/>
    </row>
    <row r="7" spans="2:25" s="50" customFormat="1" ht="20.25" customHeight="1">
      <c r="B7" s="55" t="s">
        <v>72</v>
      </c>
      <c r="C7" s="177">
        <f>C5+C6</f>
        <v>4113.1000000000004</v>
      </c>
      <c r="D7" s="181"/>
      <c r="E7" s="179">
        <f t="shared" ref="E7" si="6">E5+E6</f>
        <v>1445.6999999999998</v>
      </c>
      <c r="F7" s="182"/>
      <c r="G7" s="448">
        <f>C7-E7</f>
        <v>2667.4000000000005</v>
      </c>
      <c r="H7" s="185">
        <f>H5+H6</f>
        <v>906.59999999999991</v>
      </c>
      <c r="I7" s="193"/>
      <c r="J7" s="210">
        <f t="shared" ref="J7" si="7">J5+J6</f>
        <v>754.90000000000009</v>
      </c>
      <c r="K7" s="210"/>
      <c r="L7" s="458">
        <f t="shared" si="1"/>
        <v>151.69999999999982</v>
      </c>
      <c r="M7" s="454">
        <f>M5+M6</f>
        <v>-130.9</v>
      </c>
      <c r="N7" s="193"/>
      <c r="O7" s="455">
        <f t="shared" ref="O7" si="8">O5+O6</f>
        <v>-90.3</v>
      </c>
      <c r="P7" s="57"/>
      <c r="Q7" s="463">
        <f t="shared" si="2"/>
        <v>-40.600000000000009</v>
      </c>
      <c r="R7" s="187">
        <f t="shared" si="3"/>
        <v>4888.8000000000011</v>
      </c>
      <c r="S7" s="215">
        <f t="shared" si="4"/>
        <v>2110.2999999999997</v>
      </c>
      <c r="T7" s="469">
        <f t="shared" si="5"/>
        <v>2778.5000000000014</v>
      </c>
      <c r="U7" s="22"/>
      <c r="V7" s="69"/>
      <c r="W7" s="69"/>
      <c r="X7" s="69"/>
      <c r="Y7" s="65"/>
    </row>
    <row r="8" spans="2:25" s="50" customFormat="1" ht="20.25" customHeight="1">
      <c r="B8" s="55" t="s">
        <v>0</v>
      </c>
      <c r="C8" s="177">
        <v>1610.5</v>
      </c>
      <c r="D8" s="178"/>
      <c r="E8" s="179">
        <v>507.4</v>
      </c>
      <c r="F8" s="179"/>
      <c r="G8" s="448">
        <f t="shared" si="0"/>
        <v>1103.0999999999999</v>
      </c>
      <c r="H8" s="177">
        <v>290.5</v>
      </c>
      <c r="I8" s="178"/>
      <c r="J8" s="179">
        <v>263.39999999999998</v>
      </c>
      <c r="K8" s="179"/>
      <c r="L8" s="458">
        <f t="shared" si="1"/>
        <v>27.100000000000023</v>
      </c>
      <c r="M8" s="115">
        <v>0</v>
      </c>
      <c r="N8" s="196"/>
      <c r="O8" s="63">
        <v>0</v>
      </c>
      <c r="P8" s="57"/>
      <c r="Q8" s="463">
        <f t="shared" si="2"/>
        <v>0</v>
      </c>
      <c r="R8" s="187">
        <f>C8+H8+M8</f>
        <v>1901</v>
      </c>
      <c r="S8" s="215">
        <f t="shared" si="4"/>
        <v>770.8</v>
      </c>
      <c r="T8" s="469">
        <f t="shared" si="5"/>
        <v>1130.2</v>
      </c>
      <c r="U8" s="22"/>
      <c r="V8" s="69"/>
      <c r="W8" s="69"/>
      <c r="X8" s="69"/>
      <c r="Y8" s="65"/>
    </row>
    <row r="9" spans="2:25" s="50" customFormat="1" ht="32.25" customHeight="1">
      <c r="B9" s="54" t="s">
        <v>50</v>
      </c>
      <c r="C9" s="176">
        <v>825.1</v>
      </c>
      <c r="D9" s="178"/>
      <c r="E9" s="118">
        <v>162.9</v>
      </c>
      <c r="F9" s="179"/>
      <c r="G9" s="447">
        <f t="shared" si="0"/>
        <v>662.2</v>
      </c>
      <c r="H9" s="176">
        <v>27</v>
      </c>
      <c r="I9" s="117"/>
      <c r="J9" s="118">
        <v>24.9</v>
      </c>
      <c r="K9" s="118"/>
      <c r="L9" s="457">
        <f t="shared" si="1"/>
        <v>2.1000000000000014</v>
      </c>
      <c r="M9" s="62">
        <v>0</v>
      </c>
      <c r="N9" s="78"/>
      <c r="O9" s="63">
        <v>0</v>
      </c>
      <c r="P9" s="15"/>
      <c r="Q9" s="462">
        <f t="shared" si="2"/>
        <v>0</v>
      </c>
      <c r="R9" s="186">
        <f>C9+H9+M9</f>
        <v>852.1</v>
      </c>
      <c r="S9" s="214">
        <f t="shared" si="4"/>
        <v>187.8</v>
      </c>
      <c r="T9" s="470">
        <f t="shared" si="5"/>
        <v>664.3</v>
      </c>
      <c r="U9" s="22"/>
      <c r="V9" s="69"/>
      <c r="W9" s="69"/>
      <c r="X9" s="69"/>
      <c r="Y9" s="65"/>
    </row>
    <row r="10" spans="2:25" s="50" customFormat="1" ht="20.25" customHeight="1" thickBot="1">
      <c r="B10" s="55" t="s">
        <v>73</v>
      </c>
      <c r="C10" s="207">
        <f>C8-C9</f>
        <v>785.4</v>
      </c>
      <c r="D10" s="208"/>
      <c r="E10" s="209">
        <f t="shared" ref="E10" si="9">E8-E9</f>
        <v>344.5</v>
      </c>
      <c r="F10" s="179"/>
      <c r="G10" s="448">
        <f t="shared" si="0"/>
        <v>440.9</v>
      </c>
      <c r="H10" s="207">
        <f>H8-H9</f>
        <v>263.5</v>
      </c>
      <c r="I10" s="208"/>
      <c r="J10" s="209">
        <f t="shared" ref="J10" si="10">J8-J9</f>
        <v>238.49999999999997</v>
      </c>
      <c r="K10" s="179"/>
      <c r="L10" s="458">
        <f t="shared" si="1"/>
        <v>25.000000000000028</v>
      </c>
      <c r="M10" s="115">
        <f>M8-M9</f>
        <v>0</v>
      </c>
      <c r="N10" s="196"/>
      <c r="O10" s="63">
        <v>0</v>
      </c>
      <c r="P10" s="57"/>
      <c r="Q10" s="463">
        <f t="shared" si="2"/>
        <v>0</v>
      </c>
      <c r="R10" s="187">
        <f t="shared" si="3"/>
        <v>1048.9000000000001</v>
      </c>
      <c r="S10" s="215">
        <f t="shared" si="4"/>
        <v>583</v>
      </c>
      <c r="T10" s="469">
        <f t="shared" si="5"/>
        <v>465.90000000000009</v>
      </c>
      <c r="U10" s="22"/>
      <c r="V10" s="69"/>
      <c r="W10" s="69"/>
      <c r="X10" s="69"/>
      <c r="Y10" s="65"/>
    </row>
    <row r="11" spans="2:25" s="50" customFormat="1" ht="48" customHeight="1" thickBot="1">
      <c r="B11" s="74" t="s">
        <v>74</v>
      </c>
      <c r="C11" s="183">
        <v>346.3</v>
      </c>
      <c r="D11" s="308">
        <v>1</v>
      </c>
      <c r="E11" s="184">
        <v>185.4</v>
      </c>
      <c r="F11" s="309">
        <v>1</v>
      </c>
      <c r="G11" s="449">
        <f t="shared" si="0"/>
        <v>160.9</v>
      </c>
      <c r="H11" s="183">
        <v>34.4</v>
      </c>
      <c r="I11" s="194"/>
      <c r="J11" s="184">
        <v>32.5</v>
      </c>
      <c r="K11" s="184"/>
      <c r="L11" s="459">
        <f t="shared" si="1"/>
        <v>1.8999999999999986</v>
      </c>
      <c r="M11" s="113">
        <v>0</v>
      </c>
      <c r="N11" s="197"/>
      <c r="O11" s="114">
        <v>0</v>
      </c>
      <c r="P11" s="212"/>
      <c r="Q11" s="464">
        <f t="shared" si="2"/>
        <v>0</v>
      </c>
      <c r="R11" s="188">
        <f t="shared" si="3"/>
        <v>380.7</v>
      </c>
      <c r="S11" s="216">
        <f t="shared" si="4"/>
        <v>217.9</v>
      </c>
      <c r="T11" s="471">
        <f t="shared" si="5"/>
        <v>162.79999999999998</v>
      </c>
      <c r="U11" s="22"/>
      <c r="V11" s="69"/>
      <c r="W11" s="69"/>
      <c r="X11" s="69"/>
      <c r="Y11" s="65"/>
    </row>
    <row r="12" spans="2:25" s="50" customFormat="1" ht="20.25" customHeight="1">
      <c r="B12" s="51" t="s">
        <v>207</v>
      </c>
      <c r="C12" s="42"/>
      <c r="D12" s="189"/>
      <c r="E12" s="41"/>
      <c r="F12" s="41"/>
      <c r="G12" s="450"/>
      <c r="H12" s="189"/>
      <c r="I12" s="189"/>
      <c r="J12" s="41"/>
      <c r="K12" s="41"/>
      <c r="L12" s="460"/>
      <c r="M12" s="42"/>
      <c r="N12" s="189"/>
      <c r="O12" s="41"/>
      <c r="P12" s="41"/>
      <c r="Q12" s="465">
        <f t="shared" si="2"/>
        <v>0</v>
      </c>
      <c r="R12" s="189"/>
      <c r="S12" s="217"/>
      <c r="T12" s="472"/>
      <c r="U12" s="22"/>
      <c r="V12" s="67"/>
      <c r="W12" s="67"/>
      <c r="X12" s="67"/>
      <c r="Y12" s="65"/>
    </row>
    <row r="13" spans="2:25" s="50" customFormat="1" ht="20.25" customHeight="1">
      <c r="B13" s="54" t="s">
        <v>75</v>
      </c>
      <c r="C13" s="176">
        <v>23333.3</v>
      </c>
      <c r="D13" s="190"/>
      <c r="E13" s="118">
        <v>1654.7</v>
      </c>
      <c r="G13" s="447">
        <f t="shared" si="0"/>
        <v>21678.6</v>
      </c>
      <c r="H13" s="176">
        <v>4207.5</v>
      </c>
      <c r="I13" s="310">
        <v>2</v>
      </c>
      <c r="J13" s="118">
        <v>3977.4</v>
      </c>
      <c r="K13" s="311">
        <v>3</v>
      </c>
      <c r="L13" s="447">
        <f t="shared" ref="L13:L14" si="11">H13-J13</f>
        <v>230.09999999999991</v>
      </c>
      <c r="M13" s="452">
        <v>-59.6</v>
      </c>
      <c r="N13" s="310"/>
      <c r="O13" s="453">
        <v>-34.1</v>
      </c>
      <c r="P13" s="311"/>
      <c r="Q13" s="462">
        <f t="shared" si="2"/>
        <v>-25.5</v>
      </c>
      <c r="R13" s="199">
        <f>C13+H13+M13</f>
        <v>27481.200000000001</v>
      </c>
      <c r="S13" s="118">
        <f>J13+O13+E13</f>
        <v>5598</v>
      </c>
      <c r="T13" s="447">
        <f>R13-S13</f>
        <v>21883.200000000001</v>
      </c>
      <c r="U13" s="22"/>
      <c r="V13" s="67"/>
      <c r="W13" s="67"/>
      <c r="X13" s="67"/>
      <c r="Y13" s="65"/>
    </row>
    <row r="14" spans="2:25" s="50" customFormat="1" ht="31.5" customHeight="1" thickBot="1">
      <c r="B14" s="56" t="s">
        <v>76</v>
      </c>
      <c r="C14" s="204">
        <v>0</v>
      </c>
      <c r="D14" s="205"/>
      <c r="E14" s="206">
        <v>0</v>
      </c>
      <c r="F14" s="192"/>
      <c r="G14" s="451">
        <f t="shared" si="0"/>
        <v>0</v>
      </c>
      <c r="H14" s="195">
        <v>2.6</v>
      </c>
      <c r="I14" s="191"/>
      <c r="J14" s="192">
        <v>2.5</v>
      </c>
      <c r="K14" s="192"/>
      <c r="L14" s="461">
        <f t="shared" si="11"/>
        <v>0.10000000000000009</v>
      </c>
      <c r="M14" s="200">
        <v>0</v>
      </c>
      <c r="N14" s="191"/>
      <c r="O14" s="192"/>
      <c r="P14" s="192"/>
      <c r="Q14" s="466">
        <f t="shared" si="2"/>
        <v>0</v>
      </c>
      <c r="R14" s="198">
        <f t="shared" si="3"/>
        <v>2.6</v>
      </c>
      <c r="S14" s="218">
        <f>J14+O14+E14</f>
        <v>2.5</v>
      </c>
      <c r="T14" s="473">
        <f>R14-S14</f>
        <v>0.10000000000000009</v>
      </c>
      <c r="U14" s="22"/>
      <c r="V14" s="67"/>
      <c r="W14" s="67"/>
      <c r="X14" s="67"/>
      <c r="Y14" s="65"/>
    </row>
    <row r="15" spans="2:25" s="50" customFormat="1" ht="20.25" customHeight="1">
      <c r="B15" s="201"/>
      <c r="C15" s="58"/>
      <c r="D15" s="58"/>
      <c r="E15" s="58"/>
      <c r="F15" s="58"/>
      <c r="G15" s="58"/>
      <c r="H15" s="58"/>
      <c r="I15" s="58"/>
      <c r="J15" s="58"/>
      <c r="K15" s="58"/>
      <c r="L15" s="58"/>
      <c r="M15" s="58"/>
      <c r="N15" s="58"/>
      <c r="O15" s="58"/>
      <c r="P15" s="58"/>
      <c r="Q15" s="58"/>
      <c r="R15" s="58"/>
      <c r="S15" s="58"/>
      <c r="T15" s="58"/>
      <c r="U15" s="22"/>
      <c r="V15" s="65"/>
      <c r="W15" s="65"/>
      <c r="X15" s="65"/>
      <c r="Y15" s="65"/>
    </row>
    <row r="16" spans="2:25" s="50" customFormat="1" ht="20.25" customHeight="1">
      <c r="B16" s="486" t="s">
        <v>77</v>
      </c>
      <c r="C16" s="486"/>
      <c r="D16" s="486"/>
      <c r="E16" s="486"/>
      <c r="F16" s="486"/>
      <c r="G16" s="486"/>
      <c r="H16" s="83"/>
      <c r="I16" s="83"/>
      <c r="J16" s="202"/>
      <c r="K16" s="202"/>
      <c r="L16" s="47"/>
      <c r="M16" s="1"/>
      <c r="N16" s="1"/>
      <c r="O16" s="1"/>
      <c r="P16" s="1"/>
      <c r="Q16" s="1"/>
      <c r="R16" s="1"/>
      <c r="S16" s="1"/>
      <c r="T16" s="1"/>
      <c r="U16" s="22"/>
      <c r="V16" s="65"/>
      <c r="W16" s="65"/>
      <c r="X16" s="65"/>
      <c r="Y16" s="65"/>
    </row>
    <row r="17" spans="2:25" ht="15">
      <c r="B17" s="203" t="s">
        <v>78</v>
      </c>
      <c r="C17" s="203"/>
      <c r="D17" s="203"/>
      <c r="E17" s="203"/>
      <c r="F17" s="203"/>
      <c r="G17" s="203"/>
      <c r="H17" s="83"/>
      <c r="I17" s="83"/>
      <c r="J17" s="202"/>
      <c r="K17" s="202"/>
      <c r="L17" s="47"/>
      <c r="M17" s="1"/>
      <c r="N17" s="1"/>
      <c r="O17" s="1"/>
      <c r="P17" s="1"/>
      <c r="Q17" s="1"/>
      <c r="R17" s="1"/>
      <c r="S17" s="1"/>
      <c r="T17" s="1"/>
      <c r="U17" s="1"/>
    </row>
    <row r="18" spans="2:25" s="50" customFormat="1" ht="15" customHeight="1">
      <c r="B18" s="219" t="s">
        <v>79</v>
      </c>
      <c r="C18" s="211"/>
      <c r="D18" s="211"/>
      <c r="E18" s="211"/>
      <c r="F18" s="211"/>
      <c r="G18" s="211"/>
      <c r="H18" s="83"/>
      <c r="I18" s="83"/>
      <c r="J18" s="202"/>
      <c r="K18" s="202"/>
      <c r="L18" s="47"/>
      <c r="M18" s="1"/>
      <c r="N18" s="1"/>
      <c r="O18" s="1"/>
      <c r="P18" s="1"/>
      <c r="Q18" s="1"/>
      <c r="R18" s="1"/>
      <c r="S18" s="1"/>
      <c r="T18" s="1"/>
      <c r="U18" s="22"/>
      <c r="V18" s="65"/>
      <c r="W18" s="65"/>
      <c r="X18" s="65"/>
      <c r="Y18" s="65"/>
    </row>
    <row r="19" spans="2:25" ht="15">
      <c r="B19" s="203"/>
      <c r="C19" s="203"/>
      <c r="D19" s="203"/>
      <c r="E19" s="203"/>
      <c r="F19" s="203"/>
      <c r="G19" s="203"/>
      <c r="H19" s="83"/>
      <c r="I19" s="83"/>
      <c r="J19" s="202"/>
      <c r="K19" s="202"/>
      <c r="L19" s="47"/>
      <c r="M19" s="1"/>
      <c r="N19" s="1"/>
      <c r="O19" s="1"/>
      <c r="P19" s="1"/>
      <c r="Q19" s="1"/>
      <c r="R19" s="1"/>
      <c r="S19" s="1"/>
      <c r="T19" s="1"/>
      <c r="U19" s="1"/>
    </row>
    <row r="20" spans="2:25" ht="15">
      <c r="B20" s="203"/>
      <c r="G20" s="48"/>
      <c r="H20" s="1"/>
      <c r="I20" s="1"/>
      <c r="J20" s="48"/>
      <c r="K20" s="48"/>
      <c r="L20" s="48"/>
      <c r="M20" s="1"/>
      <c r="N20" s="1"/>
      <c r="O20" s="1"/>
      <c r="P20" s="1"/>
      <c r="Q20" s="1"/>
      <c r="R20" s="1"/>
      <c r="S20" s="1"/>
      <c r="T20" s="1"/>
      <c r="U20" s="1"/>
    </row>
    <row r="21" spans="2:25" ht="15">
      <c r="G21" s="49"/>
      <c r="H21" s="1"/>
      <c r="I21" s="1"/>
      <c r="J21" s="49"/>
      <c r="K21" s="49"/>
      <c r="L21" s="49"/>
      <c r="M21" s="1"/>
      <c r="N21" s="1"/>
      <c r="O21" s="1"/>
      <c r="P21" s="1"/>
      <c r="Q21" s="1"/>
      <c r="R21" s="1"/>
      <c r="S21" s="1"/>
      <c r="T21" s="1"/>
      <c r="U21" s="1"/>
    </row>
    <row r="22" spans="2:25" ht="15">
      <c r="G22" s="48"/>
      <c r="H22" s="1"/>
      <c r="I22" s="1"/>
      <c r="J22" s="48"/>
      <c r="K22" s="48"/>
      <c r="L22" s="48"/>
      <c r="M22" s="1"/>
      <c r="N22" s="1"/>
      <c r="O22" s="1"/>
      <c r="P22" s="1"/>
      <c r="Q22" s="1"/>
      <c r="R22" s="1"/>
      <c r="S22" s="1"/>
      <c r="T22" s="1"/>
      <c r="U22" s="1"/>
    </row>
    <row r="23" spans="2:25" ht="15">
      <c r="B23" s="1"/>
      <c r="C23" s="1"/>
      <c r="D23" s="1"/>
      <c r="E23" s="1"/>
      <c r="F23" s="1"/>
      <c r="G23" s="1"/>
      <c r="H23" s="1"/>
      <c r="I23" s="1"/>
      <c r="J23" s="1"/>
      <c r="K23" s="1"/>
      <c r="L23" s="1"/>
      <c r="M23" s="1"/>
      <c r="N23" s="1"/>
      <c r="O23" s="1"/>
      <c r="P23" s="1"/>
      <c r="Q23" s="1"/>
      <c r="R23" s="1"/>
      <c r="S23" s="1"/>
      <c r="T23" s="1"/>
      <c r="U23" s="1"/>
    </row>
    <row r="24" spans="2:25" ht="15">
      <c r="U24" s="1"/>
    </row>
  </sheetData>
  <mergeCells count="9">
    <mergeCell ref="B16:G16"/>
    <mergeCell ref="R2:T2"/>
    <mergeCell ref="R3:T3"/>
    <mergeCell ref="C2:G2"/>
    <mergeCell ref="H3:L3"/>
    <mergeCell ref="H2:L2"/>
    <mergeCell ref="C3:G3"/>
    <mergeCell ref="M2:Q2"/>
    <mergeCell ref="M3:Q3"/>
  </mergeCells>
  <pageMargins left="0.7" right="0.7" top="0.75" bottom="0.75" header="0.3" footer="0.3"/>
  <pageSetup paperSize="9" scale="46" orientation="portrait" horizontalDpi="4294967294" r:id="rId1"/>
</worksheet>
</file>

<file path=xl/worksheets/sheet3.xml><?xml version="1.0" encoding="utf-8"?>
<worksheet xmlns="http://schemas.openxmlformats.org/spreadsheetml/2006/main" xmlns:r="http://schemas.openxmlformats.org/officeDocument/2006/relationships">
  <dimension ref="A1:G57"/>
  <sheetViews>
    <sheetView showGridLines="0" zoomScaleNormal="100" workbookViewId="0">
      <pane ySplit="3" topLeftCell="A4" activePane="bottomLeft" state="frozen"/>
      <selection pane="bottomLeft" activeCell="A4" sqref="A4:XFD4"/>
    </sheetView>
  </sheetViews>
  <sheetFormatPr defaultRowHeight="14.25"/>
  <cols>
    <col min="1" max="1" width="1.625" style="26" customWidth="1"/>
    <col min="2" max="2" width="53.75" customWidth="1"/>
    <col min="3" max="5" width="15.625" customWidth="1"/>
  </cols>
  <sheetData>
    <row r="1" spans="2:5" ht="50.25" customHeight="1" thickBot="1">
      <c r="B1" s="27" t="s">
        <v>38</v>
      </c>
      <c r="C1" s="26"/>
      <c r="D1" s="26"/>
      <c r="E1" s="26"/>
    </row>
    <row r="2" spans="2:5" ht="40.5" customHeight="1" thickBot="1">
      <c r="B2" s="38" t="s">
        <v>80</v>
      </c>
      <c r="C2" s="345" t="s">
        <v>205</v>
      </c>
      <c r="D2" s="10" t="s">
        <v>81</v>
      </c>
      <c r="E2" s="9" t="s">
        <v>44</v>
      </c>
    </row>
    <row r="3" spans="2:5" ht="30" customHeight="1" thickBot="1">
      <c r="B3" s="338" t="s">
        <v>82</v>
      </c>
      <c r="C3" s="346"/>
      <c r="D3" s="347"/>
      <c r="E3" s="348"/>
    </row>
    <row r="4" spans="2:5" ht="20.25" customHeight="1">
      <c r="B4" s="12" t="s">
        <v>83</v>
      </c>
      <c r="C4" s="116">
        <v>417</v>
      </c>
      <c r="D4" s="120">
        <v>407.6</v>
      </c>
      <c r="E4" s="33">
        <f t="shared" ref="E4:E26" si="0">(C4-D4)/D4</f>
        <v>2.306182531894008E-2</v>
      </c>
    </row>
    <row r="5" spans="2:5" ht="20.25" customHeight="1">
      <c r="B5" s="12" t="s">
        <v>84</v>
      </c>
      <c r="C5" s="117">
        <v>2933.8</v>
      </c>
      <c r="D5" s="118">
        <v>251.1</v>
      </c>
      <c r="E5" s="318">
        <f t="shared" si="0"/>
        <v>10.683791318199921</v>
      </c>
    </row>
    <row r="6" spans="2:5" ht="20.25" customHeight="1">
      <c r="B6" s="12" t="s">
        <v>85</v>
      </c>
      <c r="C6" s="117">
        <v>11735.5</v>
      </c>
      <c r="D6" s="118">
        <v>2602.8000000000002</v>
      </c>
      <c r="E6" s="16">
        <f t="shared" si="0"/>
        <v>3.5087982173044412</v>
      </c>
    </row>
    <row r="7" spans="2:5" ht="20.25" customHeight="1">
      <c r="B7" s="12" t="s">
        <v>86</v>
      </c>
      <c r="C7" s="117">
        <v>4331.8999999999996</v>
      </c>
      <c r="D7" s="446">
        <v>0</v>
      </c>
      <c r="E7" s="17" t="s">
        <v>9</v>
      </c>
    </row>
    <row r="8" spans="2:5" ht="20.25" customHeight="1">
      <c r="B8" s="12" t="s">
        <v>87</v>
      </c>
      <c r="C8" s="117">
        <v>890.8</v>
      </c>
      <c r="D8" s="118">
        <v>890.8</v>
      </c>
      <c r="E8" s="16">
        <f>(C8-D8)/D8</f>
        <v>0</v>
      </c>
    </row>
    <row r="9" spans="2:5" ht="20.25" customHeight="1">
      <c r="B9" s="12" t="s">
        <v>88</v>
      </c>
      <c r="C9" s="117">
        <v>2624.2</v>
      </c>
      <c r="D9" s="118">
        <v>137.4</v>
      </c>
      <c r="E9" s="318">
        <f t="shared" ref="E9:E14" si="1">(C9-D9)/D9</f>
        <v>18.098981077147013</v>
      </c>
    </row>
    <row r="10" spans="2:5" ht="20.25" customHeight="1">
      <c r="B10" s="12" t="s">
        <v>89</v>
      </c>
      <c r="C10" s="117">
        <v>148.80000000000001</v>
      </c>
      <c r="D10" s="118">
        <v>71.599999999999994</v>
      </c>
      <c r="E10" s="16">
        <f t="shared" si="1"/>
        <v>1.0782122905027935</v>
      </c>
    </row>
    <row r="11" spans="2:5" ht="20.25" customHeight="1">
      <c r="B11" s="12" t="s">
        <v>90</v>
      </c>
      <c r="C11" s="117">
        <v>5.3</v>
      </c>
      <c r="D11" s="118">
        <v>5.3</v>
      </c>
      <c r="E11" s="16">
        <f t="shared" si="1"/>
        <v>0</v>
      </c>
    </row>
    <row r="12" spans="2:5" ht="20.25" customHeight="1">
      <c r="B12" s="12" t="s">
        <v>91</v>
      </c>
      <c r="C12" s="117">
        <v>67</v>
      </c>
      <c r="D12" s="118">
        <v>29.5</v>
      </c>
      <c r="E12" s="16">
        <f t="shared" si="1"/>
        <v>1.271186440677966</v>
      </c>
    </row>
    <row r="13" spans="2:5" ht="20.25" customHeight="1">
      <c r="B13" s="12" t="s">
        <v>92</v>
      </c>
      <c r="C13" s="117">
        <v>141.4</v>
      </c>
      <c r="D13" s="118">
        <v>20.8</v>
      </c>
      <c r="E13" s="16">
        <f t="shared" si="1"/>
        <v>5.7980769230769234</v>
      </c>
    </row>
    <row r="14" spans="2:5" ht="20.25" customHeight="1" thickBot="1">
      <c r="B14" s="12" t="s">
        <v>93</v>
      </c>
      <c r="C14" s="123">
        <v>285.7</v>
      </c>
      <c r="D14" s="121">
        <v>38.9</v>
      </c>
      <c r="E14" s="16">
        <f t="shared" si="1"/>
        <v>6.3444730077120823</v>
      </c>
    </row>
    <row r="15" spans="2:5" ht="30" customHeight="1" thickBot="1">
      <c r="B15" s="23" t="s">
        <v>94</v>
      </c>
      <c r="C15" s="313">
        <f>SUM(C4:C14)</f>
        <v>23581.399999999998</v>
      </c>
      <c r="D15" s="313">
        <f>SUM(D4:D14)</f>
        <v>4455.8</v>
      </c>
      <c r="E15" s="29">
        <f t="shared" si="0"/>
        <v>4.292293190897257</v>
      </c>
    </row>
    <row r="16" spans="2:5" ht="20.25" customHeight="1">
      <c r="B16" s="12" t="s">
        <v>95</v>
      </c>
      <c r="C16" s="117">
        <v>172.6</v>
      </c>
      <c r="D16" s="118">
        <v>181.3</v>
      </c>
      <c r="E16" s="16">
        <f t="shared" si="0"/>
        <v>-4.7986762272476648E-2</v>
      </c>
    </row>
    <row r="17" spans="2:7" ht="20.25" customHeight="1">
      <c r="B17" s="12" t="s">
        <v>96</v>
      </c>
      <c r="C17" s="117">
        <v>316.60000000000002</v>
      </c>
      <c r="D17" s="118">
        <v>146.80000000000001</v>
      </c>
      <c r="E17" s="16">
        <f t="shared" si="0"/>
        <v>1.1566757493188011</v>
      </c>
    </row>
    <row r="18" spans="2:7" ht="20.25" customHeight="1">
      <c r="B18" s="12" t="s">
        <v>97</v>
      </c>
      <c r="C18" s="117">
        <v>1369.9</v>
      </c>
      <c r="D18" s="118">
        <v>374.4</v>
      </c>
      <c r="E18" s="16">
        <f t="shared" si="0"/>
        <v>2.6589209401709408</v>
      </c>
    </row>
    <row r="19" spans="2:7" ht="20.25" customHeight="1">
      <c r="B19" s="12" t="s">
        <v>98</v>
      </c>
      <c r="C19" s="117">
        <v>26</v>
      </c>
      <c r="D19" s="118">
        <v>0.2</v>
      </c>
      <c r="E19" s="318">
        <f t="shared" si="0"/>
        <v>129</v>
      </c>
    </row>
    <row r="20" spans="2:7" ht="20.25" customHeight="1">
      <c r="B20" s="12" t="s">
        <v>99</v>
      </c>
      <c r="C20" s="117">
        <v>117.3</v>
      </c>
      <c r="D20" s="118">
        <v>70.099999999999994</v>
      </c>
      <c r="E20" s="16">
        <f t="shared" si="0"/>
        <v>0.67332382310984318</v>
      </c>
    </row>
    <row r="21" spans="2:7" ht="20.25" customHeight="1">
      <c r="B21" s="12" t="s">
        <v>100</v>
      </c>
      <c r="C21" s="117">
        <v>224.2</v>
      </c>
      <c r="D21" s="118">
        <v>105.4</v>
      </c>
      <c r="E21" s="16">
        <f t="shared" si="0"/>
        <v>1.1271347248576848</v>
      </c>
    </row>
    <row r="22" spans="2:7" ht="20.25" customHeight="1">
      <c r="B22" s="12" t="s">
        <v>101</v>
      </c>
      <c r="C22" s="117">
        <v>30</v>
      </c>
      <c r="D22" s="446">
        <v>0</v>
      </c>
      <c r="E22" s="17" t="s">
        <v>9</v>
      </c>
    </row>
    <row r="23" spans="2:7" ht="20.25" customHeight="1">
      <c r="B23" s="12" t="s">
        <v>102</v>
      </c>
      <c r="C23" s="117">
        <v>1631</v>
      </c>
      <c r="D23" s="118">
        <v>342.2</v>
      </c>
      <c r="E23" s="16">
        <f t="shared" si="0"/>
        <v>3.7662185856224428</v>
      </c>
    </row>
    <row r="24" spans="2:7" ht="20.25" customHeight="1" thickBot="1">
      <c r="B24" s="12" t="s">
        <v>103</v>
      </c>
      <c r="C24" s="117">
        <v>12.2</v>
      </c>
      <c r="D24" s="446">
        <v>0</v>
      </c>
      <c r="E24" s="17" t="s">
        <v>9</v>
      </c>
    </row>
    <row r="25" spans="2:7" ht="30" customHeight="1" thickBot="1">
      <c r="B25" s="23" t="s">
        <v>104</v>
      </c>
      <c r="C25" s="119">
        <f>SUM(C16:C24)</f>
        <v>3899.7999999999997</v>
      </c>
      <c r="D25" s="119">
        <f>SUM(D16:D24)</f>
        <v>1220.4000000000001</v>
      </c>
      <c r="E25" s="29">
        <f t="shared" si="0"/>
        <v>2.1955096689609959</v>
      </c>
    </row>
    <row r="26" spans="2:7" ht="30" customHeight="1" thickBot="1">
      <c r="B26" s="24" t="s">
        <v>105</v>
      </c>
      <c r="C26" s="314">
        <f>C25+C15</f>
        <v>27481.199999999997</v>
      </c>
      <c r="D26" s="314">
        <f>D15+D25</f>
        <v>5676.2000000000007</v>
      </c>
      <c r="E26" s="30">
        <f t="shared" si="0"/>
        <v>3.8414784538952103</v>
      </c>
    </row>
    <row r="27" spans="2:7" ht="30" customHeight="1" thickBot="1">
      <c r="B27" s="338" t="s">
        <v>106</v>
      </c>
      <c r="C27" s="349"/>
      <c r="D27" s="349"/>
      <c r="E27" s="350"/>
    </row>
    <row r="28" spans="2:7" ht="20.25" customHeight="1">
      <c r="B28" s="11" t="s">
        <v>107</v>
      </c>
      <c r="C28" s="116">
        <v>25.6</v>
      </c>
      <c r="D28" s="120">
        <v>13.9</v>
      </c>
      <c r="E28" s="33">
        <f t="shared" ref="E28:E35" si="2">(C28-D28)/D28</f>
        <v>0.84172661870503607</v>
      </c>
      <c r="G28" s="79"/>
    </row>
    <row r="29" spans="2:7" ht="20.25" customHeight="1">
      <c r="B29" s="12" t="s">
        <v>108</v>
      </c>
      <c r="C29" s="117">
        <v>7237.5</v>
      </c>
      <c r="D29" s="118">
        <v>1295.0999999999999</v>
      </c>
      <c r="E29" s="16">
        <f t="shared" si="2"/>
        <v>4.5883715543201298</v>
      </c>
      <c r="G29" s="79"/>
    </row>
    <row r="30" spans="2:7" ht="20.25" customHeight="1">
      <c r="B30" s="12" t="s">
        <v>109</v>
      </c>
      <c r="C30" s="475">
        <v>-9.1999999999999993</v>
      </c>
      <c r="D30" s="453">
        <v>-9</v>
      </c>
      <c r="E30" s="16">
        <f t="shared" si="2"/>
        <v>2.2222222222222143E-2</v>
      </c>
      <c r="G30" s="79"/>
    </row>
    <row r="31" spans="2:7" ht="20.25" customHeight="1" thickBot="1">
      <c r="B31" s="12" t="s">
        <v>110</v>
      </c>
      <c r="C31" s="117">
        <v>1876.8</v>
      </c>
      <c r="D31" s="118">
        <v>1701.2</v>
      </c>
      <c r="E31" s="34">
        <f t="shared" si="2"/>
        <v>0.10322125558429339</v>
      </c>
      <c r="G31" s="79"/>
    </row>
    <row r="32" spans="2:7" ht="20.25" customHeight="1" thickBot="1">
      <c r="B32" s="338" t="s">
        <v>111</v>
      </c>
      <c r="C32" s="315">
        <f>SUM(C28:C31)</f>
        <v>9130.7000000000007</v>
      </c>
      <c r="D32" s="316">
        <f>SUM(D28:D31)</f>
        <v>3001.2</v>
      </c>
      <c r="E32" s="34">
        <f t="shared" si="2"/>
        <v>2.0423497267759565</v>
      </c>
      <c r="G32" s="79"/>
    </row>
    <row r="33" spans="2:7" ht="20.25" customHeight="1" thickBot="1">
      <c r="B33" s="12" t="s">
        <v>112</v>
      </c>
      <c r="C33" s="476">
        <v>0</v>
      </c>
      <c r="D33" s="477">
        <v>0</v>
      </c>
      <c r="E33" s="107" t="s">
        <v>9</v>
      </c>
      <c r="G33" s="79"/>
    </row>
    <row r="34" spans="2:7" ht="30" customHeight="1" thickBot="1">
      <c r="B34" s="23" t="s">
        <v>113</v>
      </c>
      <c r="C34" s="317">
        <f>SUM(C32:C33)</f>
        <v>9130.7000000000007</v>
      </c>
      <c r="D34" s="119">
        <f>SUM(D32:D33)</f>
        <v>3001.2</v>
      </c>
      <c r="E34" s="29">
        <f t="shared" si="2"/>
        <v>2.0423497267759565</v>
      </c>
      <c r="G34" s="80"/>
    </row>
    <row r="35" spans="2:7" ht="20.25" customHeight="1">
      <c r="B35" s="12" t="s">
        <v>114</v>
      </c>
      <c r="C35" s="116">
        <v>7976.3</v>
      </c>
      <c r="D35" s="120">
        <v>239.9</v>
      </c>
      <c r="E35" s="318">
        <f t="shared" si="2"/>
        <v>32.248436848686957</v>
      </c>
      <c r="G35" s="79"/>
    </row>
    <row r="36" spans="2:7" ht="20.25" customHeight="1">
      <c r="B36" s="12" t="s">
        <v>115</v>
      </c>
      <c r="C36" s="117">
        <v>4302.1000000000004</v>
      </c>
      <c r="D36" s="118">
        <v>1340</v>
      </c>
      <c r="E36" s="16">
        <f t="shared" ref="E36:E41" si="3">(C36-D36)/D36</f>
        <v>2.2105223880597018</v>
      </c>
      <c r="G36" s="79"/>
    </row>
    <row r="37" spans="2:7" ht="20.25" customHeight="1">
      <c r="B37" s="12" t="s">
        <v>116</v>
      </c>
      <c r="C37" s="117">
        <v>7.9</v>
      </c>
      <c r="D37" s="118">
        <v>0.2</v>
      </c>
      <c r="E37" s="318">
        <f t="shared" si="3"/>
        <v>38.5</v>
      </c>
      <c r="G37" s="79"/>
    </row>
    <row r="38" spans="2:7" ht="20.25" customHeight="1">
      <c r="B38" s="12" t="s">
        <v>117</v>
      </c>
      <c r="C38" s="117">
        <v>730.2</v>
      </c>
      <c r="D38" s="446">
        <v>0</v>
      </c>
      <c r="E38" s="17" t="s">
        <v>9</v>
      </c>
      <c r="G38" s="79"/>
    </row>
    <row r="39" spans="2:7" ht="20.25" customHeight="1">
      <c r="B39" s="12" t="s">
        <v>118</v>
      </c>
      <c r="C39" s="117">
        <v>1038.8</v>
      </c>
      <c r="D39" s="118">
        <v>108.1</v>
      </c>
      <c r="E39" s="16">
        <f t="shared" si="3"/>
        <v>8.6096207215541156</v>
      </c>
      <c r="G39" s="79"/>
    </row>
    <row r="40" spans="2:7" ht="20.25" customHeight="1">
      <c r="B40" s="12" t="s">
        <v>119</v>
      </c>
      <c r="C40" s="117">
        <v>3.9</v>
      </c>
      <c r="D40" s="118">
        <v>4.0999999999999996</v>
      </c>
      <c r="E40" s="382">
        <f t="shared" si="3"/>
        <v>-4.8780487804877988E-2</v>
      </c>
      <c r="G40" s="79"/>
    </row>
    <row r="41" spans="2:7" ht="20.25" customHeight="1" thickBot="1">
      <c r="B41" s="12" t="s">
        <v>120</v>
      </c>
      <c r="C41" s="123">
        <v>164.6</v>
      </c>
      <c r="D41" s="121">
        <v>7.9</v>
      </c>
      <c r="E41" s="318">
        <f t="shared" si="3"/>
        <v>19.835443037974681</v>
      </c>
      <c r="G41" s="79"/>
    </row>
    <row r="42" spans="2:7" ht="30" customHeight="1" thickBot="1">
      <c r="B42" s="23" t="s">
        <v>121</v>
      </c>
      <c r="C42" s="317">
        <f>SUM(C35:C41)</f>
        <v>14223.800000000001</v>
      </c>
      <c r="D42" s="119">
        <f>SUM(D35:D41)</f>
        <v>1700.2</v>
      </c>
      <c r="E42" s="29">
        <f>(C42-D42)/D42</f>
        <v>7.365956946241619</v>
      </c>
      <c r="G42" s="80"/>
    </row>
    <row r="43" spans="2:7" ht="20.25" customHeight="1">
      <c r="B43" s="12" t="s">
        <v>114</v>
      </c>
      <c r="C43" s="117">
        <v>1365.1</v>
      </c>
      <c r="D43" s="118">
        <v>246</v>
      </c>
      <c r="E43" s="16">
        <f>(C43-D43)/D43</f>
        <v>4.5491869918699184</v>
      </c>
      <c r="G43" s="79"/>
    </row>
    <row r="44" spans="2:7" ht="20.25" customHeight="1">
      <c r="B44" s="12" t="s">
        <v>115</v>
      </c>
      <c r="C44" s="117">
        <v>439.1</v>
      </c>
      <c r="D44" s="118">
        <v>98.7</v>
      </c>
      <c r="E44" s="16">
        <f t="shared" ref="E44:E50" si="4">(C44-D44)/D44</f>
        <v>3.4488348530901725</v>
      </c>
      <c r="G44" s="79"/>
    </row>
    <row r="45" spans="2:7" ht="20.25" customHeight="1">
      <c r="B45" s="12" t="s">
        <v>122</v>
      </c>
      <c r="C45" s="117">
        <v>5.8</v>
      </c>
      <c r="D45" s="118">
        <v>0.2</v>
      </c>
      <c r="E45" s="318">
        <f t="shared" si="4"/>
        <v>27.999999999999996</v>
      </c>
      <c r="G45" s="79"/>
    </row>
    <row r="46" spans="2:7" ht="20.25" customHeight="1">
      <c r="B46" s="12" t="s">
        <v>117</v>
      </c>
      <c r="C46" s="117">
        <v>113.9</v>
      </c>
      <c r="D46" s="446">
        <v>0</v>
      </c>
      <c r="E46" s="17" t="s">
        <v>9</v>
      </c>
      <c r="G46" s="79"/>
    </row>
    <row r="47" spans="2:7" ht="20.25" customHeight="1">
      <c r="B47" s="12" t="s">
        <v>123</v>
      </c>
      <c r="C47" s="117">
        <v>1505.3</v>
      </c>
      <c r="D47" s="118">
        <v>413.2</v>
      </c>
      <c r="E47" s="16">
        <f t="shared" si="4"/>
        <v>2.6430300096805421</v>
      </c>
      <c r="G47" s="79"/>
    </row>
    <row r="48" spans="2:7" ht="20.25" customHeight="1">
      <c r="B48" s="12" t="s">
        <v>124</v>
      </c>
      <c r="C48" s="117">
        <v>22.1</v>
      </c>
      <c r="D48" s="118">
        <v>4.5</v>
      </c>
      <c r="E48" s="16">
        <f t="shared" si="4"/>
        <v>3.9111111111111114</v>
      </c>
      <c r="G48" s="79"/>
    </row>
    <row r="49" spans="2:7" ht="20.25" customHeight="1">
      <c r="B49" s="12" t="s">
        <v>125</v>
      </c>
      <c r="C49" s="117">
        <v>2.7</v>
      </c>
      <c r="D49" s="118">
        <v>2.7</v>
      </c>
      <c r="E49" s="16">
        <f t="shared" si="4"/>
        <v>0</v>
      </c>
      <c r="G49" s="79"/>
    </row>
    <row r="50" spans="2:7" ht="20.25" customHeight="1" thickBot="1">
      <c r="B50" s="12" t="s">
        <v>119</v>
      </c>
      <c r="C50" s="117">
        <v>672.7</v>
      </c>
      <c r="D50" s="118">
        <v>209.5</v>
      </c>
      <c r="E50" s="16">
        <f t="shared" si="4"/>
        <v>2.2109785202863965</v>
      </c>
      <c r="G50" s="79"/>
    </row>
    <row r="51" spans="2:7" ht="30" customHeight="1" thickBot="1">
      <c r="B51" s="23" t="s">
        <v>126</v>
      </c>
      <c r="C51" s="317">
        <f>SUM(C43:C50)</f>
        <v>4126.7</v>
      </c>
      <c r="D51" s="119">
        <f>SUM(D43:D50)</f>
        <v>974.8</v>
      </c>
      <c r="E51" s="29">
        <f>(C51-D51)/D51</f>
        <v>3.233381206401313</v>
      </c>
      <c r="G51" s="76"/>
    </row>
    <row r="52" spans="2:7" ht="30" customHeight="1" thickBot="1">
      <c r="B52" s="23" t="s">
        <v>127</v>
      </c>
      <c r="C52" s="317">
        <f>C42+C51</f>
        <v>18350.5</v>
      </c>
      <c r="D52" s="119">
        <f>D42+D51</f>
        <v>2675</v>
      </c>
      <c r="E52" s="29">
        <f>(C52-D52)/D52</f>
        <v>5.86</v>
      </c>
    </row>
    <row r="53" spans="2:7" ht="30" customHeight="1" thickBot="1">
      <c r="B53" s="24" t="s">
        <v>128</v>
      </c>
      <c r="C53" s="314">
        <f>C34+C52</f>
        <v>27481.200000000001</v>
      </c>
      <c r="D53" s="314">
        <f>D34+D52</f>
        <v>5676.2</v>
      </c>
      <c r="E53" s="30">
        <f>(C53-D53)/D53</f>
        <v>3.8414784538952116</v>
      </c>
    </row>
    <row r="54" spans="2:7" ht="15">
      <c r="B54" s="1"/>
      <c r="C54" s="1"/>
      <c r="D54" s="1"/>
    </row>
    <row r="55" spans="2:7" ht="32.25" customHeight="1">
      <c r="B55" s="490"/>
      <c r="C55" s="490"/>
      <c r="D55" s="490"/>
      <c r="E55" s="490"/>
    </row>
    <row r="56" spans="2:7">
      <c r="B56" s="124"/>
      <c r="C56" s="124"/>
      <c r="D56" s="124"/>
      <c r="E56" s="124"/>
    </row>
    <row r="57" spans="2:7">
      <c r="B57" s="124"/>
      <c r="C57" s="124"/>
      <c r="D57" s="124"/>
      <c r="E57" s="124"/>
    </row>
  </sheetData>
  <mergeCells count="1">
    <mergeCell ref="B55:E55"/>
  </mergeCells>
  <pageMargins left="0.7" right="0.7" top="0.75" bottom="0.75" header="0.3" footer="0.3"/>
  <pageSetup paperSize="9" scale="68" orientation="portrait" horizontalDpi="4294967294" r:id="rId1"/>
</worksheet>
</file>

<file path=xl/worksheets/sheet4.xml><?xml version="1.0" encoding="utf-8"?>
<worksheet xmlns="http://schemas.openxmlformats.org/spreadsheetml/2006/main" xmlns:r="http://schemas.openxmlformats.org/officeDocument/2006/relationships">
  <dimension ref="A1:G51"/>
  <sheetViews>
    <sheetView showGridLines="0" topLeftCell="B1" zoomScaleNormal="100" workbookViewId="0">
      <pane ySplit="3" topLeftCell="A4" activePane="bottomLeft" state="frozen"/>
      <selection activeCell="B1" sqref="B1"/>
      <selection pane="bottomLeft" activeCell="B4" sqref="A4:XFD4"/>
    </sheetView>
  </sheetViews>
  <sheetFormatPr defaultRowHeight="14.25"/>
  <cols>
    <col min="1" max="1" width="1.625" style="26" customWidth="1"/>
    <col min="2" max="2" width="72.625" customWidth="1"/>
    <col min="3" max="4" width="16.125" customWidth="1"/>
    <col min="5" max="5" width="15.625" style="377" customWidth="1"/>
  </cols>
  <sheetData>
    <row r="1" spans="2:7" ht="50.25" customHeight="1" thickBot="1">
      <c r="B1" s="27" t="s">
        <v>38</v>
      </c>
      <c r="C1" s="26"/>
      <c r="D1" s="26"/>
      <c r="E1" s="361"/>
    </row>
    <row r="2" spans="2:7" ht="20.25" customHeight="1" thickBot="1">
      <c r="B2" s="25" t="s">
        <v>129</v>
      </c>
      <c r="C2" s="484" t="s">
        <v>204</v>
      </c>
      <c r="D2" s="484"/>
      <c r="E2" s="485"/>
    </row>
    <row r="3" spans="2:7" ht="20.25" customHeight="1" thickBot="1">
      <c r="B3" s="28" t="s">
        <v>40</v>
      </c>
      <c r="C3" s="351" t="s">
        <v>205</v>
      </c>
      <c r="D3" s="31" t="s">
        <v>206</v>
      </c>
      <c r="E3" s="404" t="s">
        <v>44</v>
      </c>
    </row>
    <row r="4" spans="2:7" ht="25.5" customHeight="1" thickBot="1">
      <c r="B4" s="14" t="s">
        <v>130</v>
      </c>
      <c r="C4" s="125">
        <f>'Consolidated income statement'!F26</f>
        <v>278.49999999999892</v>
      </c>
      <c r="D4" s="127">
        <f>'Consolidated income statement'!G25</f>
        <v>352.29999999999978</v>
      </c>
      <c r="E4" s="405">
        <f>(C4-D4)/D4</f>
        <v>-0.20948055634402757</v>
      </c>
      <c r="G4" s="80"/>
    </row>
    <row r="5" spans="2:7" ht="25.5" customHeight="1" thickBot="1">
      <c r="B5" s="14" t="s">
        <v>131</v>
      </c>
      <c r="C5" s="126">
        <f>SUM(C6:C22)</f>
        <v>1145.4000000000001</v>
      </c>
      <c r="D5" s="127">
        <f>SUM(D6:D22)</f>
        <v>195.89999999999998</v>
      </c>
      <c r="E5" s="405">
        <f t="shared" ref="E5:E49" si="0">(C5-D5)/D5</f>
        <v>4.8468606431853001</v>
      </c>
      <c r="G5" s="82"/>
    </row>
    <row r="6" spans="2:7" ht="15">
      <c r="B6" s="8" t="s">
        <v>50</v>
      </c>
      <c r="C6" s="396">
        <v>852.1</v>
      </c>
      <c r="D6" s="397">
        <v>187.8</v>
      </c>
      <c r="E6" s="406">
        <f t="shared" si="0"/>
        <v>3.5372736954206596</v>
      </c>
      <c r="G6" s="79"/>
    </row>
    <row r="7" spans="2:7" ht="15">
      <c r="B7" s="8" t="s">
        <v>132</v>
      </c>
      <c r="C7" s="398">
        <v>-224.7</v>
      </c>
      <c r="D7" s="399">
        <v>-189.5</v>
      </c>
      <c r="E7" s="407">
        <f t="shared" si="0"/>
        <v>0.18575197889182052</v>
      </c>
      <c r="G7" s="81"/>
    </row>
    <row r="8" spans="2:7" ht="15">
      <c r="B8" s="8" t="s">
        <v>133</v>
      </c>
      <c r="C8" s="398">
        <v>162.19999999999999</v>
      </c>
      <c r="D8" s="399">
        <v>162.6</v>
      </c>
      <c r="E8" s="407">
        <f t="shared" si="0"/>
        <v>-2.4600246002460377E-3</v>
      </c>
      <c r="G8" s="81"/>
    </row>
    <row r="9" spans="2:7" ht="15">
      <c r="B9" s="8" t="s">
        <v>227</v>
      </c>
      <c r="C9" s="398">
        <v>-2.4</v>
      </c>
      <c r="D9" s="399">
        <v>-38.9</v>
      </c>
      <c r="E9" s="407">
        <f t="shared" si="0"/>
        <v>-0.93830334190231368</v>
      </c>
      <c r="G9" s="81"/>
    </row>
    <row r="10" spans="2:7" ht="15">
      <c r="B10" s="8" t="s">
        <v>134</v>
      </c>
      <c r="C10" s="398">
        <v>30.4</v>
      </c>
      <c r="D10" s="399">
        <v>6.3</v>
      </c>
      <c r="E10" s="407">
        <f t="shared" si="0"/>
        <v>3.8253968253968251</v>
      </c>
      <c r="G10" s="81"/>
    </row>
    <row r="11" spans="2:7" ht="15">
      <c r="B11" s="8" t="s">
        <v>135</v>
      </c>
      <c r="C11" s="398">
        <v>421.4</v>
      </c>
      <c r="D11" s="399">
        <v>140.4</v>
      </c>
      <c r="E11" s="407">
        <f t="shared" si="0"/>
        <v>2.0014245014245011</v>
      </c>
      <c r="G11" s="81"/>
    </row>
    <row r="12" spans="2:7" ht="15">
      <c r="B12" s="8" t="s">
        <v>136</v>
      </c>
      <c r="C12" s="398">
        <v>-14.7</v>
      </c>
      <c r="D12" s="399">
        <v>5.9</v>
      </c>
      <c r="E12" s="407">
        <f t="shared" si="0"/>
        <v>-3.4915254237288136</v>
      </c>
      <c r="G12" s="81"/>
    </row>
    <row r="13" spans="2:7" ht="15">
      <c r="B13" s="8" t="s">
        <v>137</v>
      </c>
      <c r="C13" s="398">
        <v>-87.6</v>
      </c>
      <c r="D13" s="399">
        <v>16.7</v>
      </c>
      <c r="E13" s="407">
        <f t="shared" si="0"/>
        <v>-6.2455089820359282</v>
      </c>
      <c r="G13" s="81"/>
    </row>
    <row r="14" spans="2:7" ht="15">
      <c r="B14" s="8" t="s">
        <v>138</v>
      </c>
      <c r="C14" s="398">
        <v>-175.9</v>
      </c>
      <c r="D14" s="399">
        <v>-85.9</v>
      </c>
      <c r="E14" s="407">
        <f t="shared" si="0"/>
        <v>1.0477299185098952</v>
      </c>
      <c r="G14" s="81"/>
    </row>
    <row r="15" spans="2:7" ht="15">
      <c r="B15" s="8" t="s">
        <v>139</v>
      </c>
      <c r="C15" s="398">
        <v>-17.399999999999999</v>
      </c>
      <c r="D15" s="399">
        <v>-3.5</v>
      </c>
      <c r="E15" s="407">
        <f t="shared" si="0"/>
        <v>3.9714285714285711</v>
      </c>
      <c r="G15" s="81"/>
    </row>
    <row r="16" spans="2:7" ht="15">
      <c r="B16" s="8" t="s">
        <v>140</v>
      </c>
      <c r="C16" s="398">
        <v>-0.2</v>
      </c>
      <c r="D16" s="399">
        <v>11.3</v>
      </c>
      <c r="E16" s="407">
        <f t="shared" si="0"/>
        <v>-1.0176991150442478</v>
      </c>
      <c r="G16" s="81"/>
    </row>
    <row r="17" spans="2:7" ht="15">
      <c r="B17" s="8" t="s">
        <v>59</v>
      </c>
      <c r="C17" s="398">
        <v>-2</v>
      </c>
      <c r="D17" s="399">
        <v>-2.2999999999999998</v>
      </c>
      <c r="E17" s="407">
        <f t="shared" si="0"/>
        <v>-0.13043478260869559</v>
      </c>
      <c r="G17" s="81"/>
    </row>
    <row r="18" spans="2:7" ht="15">
      <c r="B18" s="8" t="s">
        <v>141</v>
      </c>
      <c r="C18" s="398">
        <v>164.9</v>
      </c>
      <c r="D18" s="399">
        <v>39.299999999999997</v>
      </c>
      <c r="E18" s="407">
        <f t="shared" si="0"/>
        <v>3.1959287531806622</v>
      </c>
      <c r="G18" s="81"/>
    </row>
    <row r="19" spans="2:7" ht="15">
      <c r="B19" s="8" t="s">
        <v>142</v>
      </c>
      <c r="C19" s="398">
        <v>32.200000000000003</v>
      </c>
      <c r="D19" s="399">
        <v>51.8</v>
      </c>
      <c r="E19" s="407">
        <f>(C19-D19)/D19</f>
        <v>-0.37837837837837829</v>
      </c>
      <c r="G19" s="81"/>
    </row>
    <row r="20" spans="2:7" ht="15" customHeight="1">
      <c r="B20" s="8" t="s">
        <v>143</v>
      </c>
      <c r="C20" s="398">
        <v>-142.1</v>
      </c>
      <c r="D20" s="399">
        <v>-116.8</v>
      </c>
      <c r="E20" s="407">
        <f t="shared" ref="E20:E22" si="1">(C20-D20)/D20</f>
        <v>0.21660958904109587</v>
      </c>
      <c r="G20" s="81"/>
    </row>
    <row r="21" spans="2:7" ht="15" customHeight="1">
      <c r="B21" s="8" t="s">
        <v>144</v>
      </c>
      <c r="C21" s="398">
        <v>55.4</v>
      </c>
      <c r="D21" s="128">
        <v>0</v>
      </c>
      <c r="E21" s="408" t="s">
        <v>9</v>
      </c>
      <c r="G21" s="81"/>
    </row>
    <row r="22" spans="2:7" ht="15.75" thickBot="1">
      <c r="B22" s="8" t="s">
        <v>145</v>
      </c>
      <c r="C22" s="400">
        <v>93.8</v>
      </c>
      <c r="D22" s="401">
        <v>10.7</v>
      </c>
      <c r="E22" s="407">
        <f t="shared" si="1"/>
        <v>7.7663551401869162</v>
      </c>
      <c r="G22" s="81"/>
    </row>
    <row r="23" spans="2:7" ht="25.5" customHeight="1" thickBot="1">
      <c r="B23" s="14" t="s">
        <v>146</v>
      </c>
      <c r="C23" s="126">
        <f>C4+C5</f>
        <v>1423.899999999999</v>
      </c>
      <c r="D23" s="127">
        <f>D4+D5</f>
        <v>548.19999999999982</v>
      </c>
      <c r="E23" s="405">
        <f t="shared" si="0"/>
        <v>1.5974097044874123</v>
      </c>
      <c r="G23" s="82"/>
    </row>
    <row r="24" spans="2:7" ht="15">
      <c r="B24" s="8" t="s">
        <v>147</v>
      </c>
      <c r="C24" s="398">
        <v>-135.19999999999999</v>
      </c>
      <c r="D24" s="397">
        <v>-37.4</v>
      </c>
      <c r="E24" s="406">
        <f t="shared" si="0"/>
        <v>2.6149732620320854</v>
      </c>
      <c r="G24" s="81"/>
    </row>
    <row r="25" spans="2:7" ht="15.75" thickBot="1">
      <c r="B25" s="8" t="s">
        <v>148</v>
      </c>
      <c r="C25" s="398">
        <v>33.1</v>
      </c>
      <c r="D25" s="401">
        <v>8.6</v>
      </c>
      <c r="E25" s="409">
        <f t="shared" si="0"/>
        <v>2.8488372093023258</v>
      </c>
      <c r="G25" s="81"/>
    </row>
    <row r="26" spans="2:7" ht="25.5" customHeight="1" thickBot="1">
      <c r="B26" s="35" t="s">
        <v>149</v>
      </c>
      <c r="C26" s="129">
        <f>C23+C24+C25</f>
        <v>1321.7999999999988</v>
      </c>
      <c r="D26" s="479">
        <f>D23+D24+D25</f>
        <v>519.39999999999986</v>
      </c>
      <c r="E26" s="410">
        <f t="shared" si="0"/>
        <v>1.5448594532152466</v>
      </c>
      <c r="G26" s="82"/>
    </row>
    <row r="27" spans="2:7" ht="15">
      <c r="B27" s="8" t="s">
        <v>150</v>
      </c>
      <c r="C27" s="398">
        <v>-180</v>
      </c>
      <c r="D27" s="399">
        <v>-53</v>
      </c>
      <c r="E27" s="406">
        <f t="shared" si="0"/>
        <v>2.3962264150943398</v>
      </c>
      <c r="G27" s="81"/>
    </row>
    <row r="28" spans="2:7" ht="15">
      <c r="B28" s="8" t="s">
        <v>151</v>
      </c>
      <c r="C28" s="398">
        <v>-57.4</v>
      </c>
      <c r="D28" s="399">
        <v>-45.5</v>
      </c>
      <c r="E28" s="407">
        <f t="shared" si="0"/>
        <v>0.2615384615384615</v>
      </c>
      <c r="G28" s="81"/>
    </row>
    <row r="29" spans="2:7" ht="15">
      <c r="B29" s="8" t="s">
        <v>152</v>
      </c>
      <c r="C29" s="398">
        <v>1800.4</v>
      </c>
      <c r="D29" s="399">
        <v>-64.2</v>
      </c>
      <c r="E29" s="407">
        <f t="shared" si="0"/>
        <v>-29.043613707165111</v>
      </c>
      <c r="G29" s="81"/>
    </row>
    <row r="30" spans="2:7" ht="15">
      <c r="B30" s="8" t="s">
        <v>153</v>
      </c>
      <c r="C30" s="398">
        <v>4</v>
      </c>
      <c r="D30" s="399">
        <v>1.8</v>
      </c>
      <c r="E30" s="407">
        <f t="shared" si="0"/>
        <v>1.2222222222222223</v>
      </c>
      <c r="G30" s="81"/>
    </row>
    <row r="31" spans="2:7" ht="15">
      <c r="B31" s="8" t="s">
        <v>101</v>
      </c>
      <c r="C31" s="398">
        <v>-30</v>
      </c>
      <c r="D31" s="128">
        <v>0</v>
      </c>
      <c r="E31" s="408" t="s">
        <v>9</v>
      </c>
      <c r="G31" s="81"/>
    </row>
    <row r="32" spans="2:7" ht="15">
      <c r="B32" s="8" t="s">
        <v>154</v>
      </c>
      <c r="C32" s="398">
        <v>-20.399999999999999</v>
      </c>
      <c r="D32" s="128">
        <v>0</v>
      </c>
      <c r="E32" s="408" t="s">
        <v>9</v>
      </c>
      <c r="G32" s="81"/>
    </row>
    <row r="33" spans="2:7" ht="15">
      <c r="B33" s="8" t="s">
        <v>222</v>
      </c>
      <c r="C33" s="402">
        <v>0</v>
      </c>
      <c r="D33" s="399">
        <v>48.2</v>
      </c>
      <c r="E33" s="407">
        <f t="shared" si="0"/>
        <v>-1</v>
      </c>
      <c r="G33" s="81"/>
    </row>
    <row r="34" spans="2:7" ht="15">
      <c r="B34" s="8" t="s">
        <v>155</v>
      </c>
      <c r="C34" s="398">
        <v>5.5</v>
      </c>
      <c r="D34" s="128">
        <v>0</v>
      </c>
      <c r="E34" s="408" t="s">
        <v>9</v>
      </c>
      <c r="G34" s="81"/>
    </row>
    <row r="35" spans="2:7" ht="15">
      <c r="B35" s="474" t="s">
        <v>221</v>
      </c>
      <c r="C35" s="398">
        <v>-482.3</v>
      </c>
      <c r="D35" s="128">
        <v>0</v>
      </c>
      <c r="E35" s="408" t="s">
        <v>9</v>
      </c>
      <c r="G35" s="81"/>
    </row>
    <row r="36" spans="2:7" ht="15.75" thickBot="1">
      <c r="B36" s="8" t="s">
        <v>156</v>
      </c>
      <c r="C36" s="398">
        <v>2.5</v>
      </c>
      <c r="D36" s="399">
        <v>2.5150000000000001</v>
      </c>
      <c r="E36" s="407">
        <f t="shared" si="0"/>
        <v>-5.9642147117296715E-3</v>
      </c>
      <c r="G36" s="81"/>
    </row>
    <row r="37" spans="2:7" ht="25.5" customHeight="1" thickBot="1">
      <c r="B37" s="35" t="s">
        <v>157</v>
      </c>
      <c r="C37" s="130">
        <f>SUM(C27:C36)</f>
        <v>1042.3</v>
      </c>
      <c r="D37" s="403">
        <f>SUM(D27:D36)</f>
        <v>-110.18499999999997</v>
      </c>
      <c r="E37" s="411">
        <f t="shared" si="0"/>
        <v>-10.459545310160186</v>
      </c>
      <c r="G37" s="82"/>
    </row>
    <row r="38" spans="2:7" ht="15">
      <c r="B38" s="8" t="s">
        <v>158</v>
      </c>
      <c r="C38" s="398">
        <v>-747.1</v>
      </c>
      <c r="D38" s="399">
        <v>-366.2</v>
      </c>
      <c r="E38" s="412">
        <f t="shared" si="0"/>
        <v>1.0401419989077008</v>
      </c>
      <c r="G38" s="81"/>
    </row>
    <row r="39" spans="2:7" ht="15">
      <c r="B39" s="8" t="s">
        <v>159</v>
      </c>
      <c r="C39" s="398">
        <v>2800</v>
      </c>
      <c r="D39" s="128">
        <v>0</v>
      </c>
      <c r="E39" s="408" t="s">
        <v>9</v>
      </c>
      <c r="G39" s="81"/>
    </row>
    <row r="40" spans="2:7" ht="15">
      <c r="B40" s="8" t="s">
        <v>160</v>
      </c>
      <c r="C40" s="398">
        <v>-2275.9</v>
      </c>
      <c r="D40" s="128">
        <v>0</v>
      </c>
      <c r="E40" s="408" t="s">
        <v>9</v>
      </c>
      <c r="G40" s="81"/>
    </row>
    <row r="41" spans="2:7" ht="15">
      <c r="B41" s="8" t="s">
        <v>161</v>
      </c>
      <c r="C41" s="398">
        <v>-0.7</v>
      </c>
      <c r="D41" s="399">
        <v>-0.3</v>
      </c>
      <c r="E41" s="412">
        <f t="shared" si="0"/>
        <v>1.3333333333333333</v>
      </c>
      <c r="G41" s="81"/>
    </row>
    <row r="42" spans="2:7" ht="15">
      <c r="B42" s="8" t="s">
        <v>162</v>
      </c>
      <c r="C42" s="398">
        <v>-733.5</v>
      </c>
      <c r="D42" s="399">
        <v>-97.9</v>
      </c>
      <c r="E42" s="412">
        <f t="shared" si="0"/>
        <v>6.4923391215526047</v>
      </c>
      <c r="G42" s="81"/>
    </row>
    <row r="43" spans="2:7" ht="15">
      <c r="B43" s="8" t="s">
        <v>163</v>
      </c>
      <c r="C43" s="398">
        <v>-102.9</v>
      </c>
      <c r="D43" s="128">
        <v>0</v>
      </c>
      <c r="E43" s="408" t="s">
        <v>9</v>
      </c>
      <c r="G43" s="81"/>
    </row>
    <row r="44" spans="2:7" ht="15.75" thickBot="1">
      <c r="B44" s="8" t="s">
        <v>164</v>
      </c>
      <c r="C44" s="398">
        <v>-3.9</v>
      </c>
      <c r="D44" s="128">
        <v>0</v>
      </c>
      <c r="E44" s="408" t="s">
        <v>9</v>
      </c>
      <c r="G44" s="81"/>
    </row>
    <row r="45" spans="2:7" ht="25.5" customHeight="1" thickBot="1">
      <c r="B45" s="35" t="s">
        <v>165</v>
      </c>
      <c r="C45" s="403">
        <f>SUM(C38:C44)</f>
        <v>-1064.0000000000002</v>
      </c>
      <c r="D45" s="403">
        <f>SUM(D38:D44)</f>
        <v>-464.4</v>
      </c>
      <c r="E45" s="410">
        <f t="shared" si="0"/>
        <v>1.291128337639966</v>
      </c>
      <c r="G45" s="82"/>
    </row>
    <row r="46" spans="2:7" ht="25.5" customHeight="1" thickBot="1">
      <c r="B46" s="14" t="s">
        <v>166</v>
      </c>
      <c r="C46" s="126">
        <f>C26+C37+C45</f>
        <v>1300.0999999999983</v>
      </c>
      <c r="D46" s="481">
        <f>D26+D37+D45</f>
        <v>-55.185000000000059</v>
      </c>
      <c r="E46" s="405">
        <f t="shared" si="0"/>
        <v>-24.558938117241951</v>
      </c>
      <c r="G46" s="82"/>
    </row>
    <row r="47" spans="2:7" ht="25.5" customHeight="1">
      <c r="B47" s="13" t="s">
        <v>167</v>
      </c>
      <c r="C47" s="131">
        <v>342.2</v>
      </c>
      <c r="D47" s="132">
        <v>270.39999999999998</v>
      </c>
      <c r="E47" s="373">
        <f t="shared" si="0"/>
        <v>0.26553254437869828</v>
      </c>
      <c r="G47" s="80"/>
    </row>
    <row r="48" spans="2:7" ht="25.5" customHeight="1" thickBot="1">
      <c r="B48" s="8" t="s">
        <v>168</v>
      </c>
      <c r="C48" s="400">
        <v>0.9</v>
      </c>
      <c r="D48" s="401">
        <v>0.2</v>
      </c>
      <c r="E48" s="409">
        <f t="shared" si="0"/>
        <v>3.4999999999999996</v>
      </c>
      <c r="G48" s="81"/>
    </row>
    <row r="49" spans="2:7" ht="25.5" customHeight="1" thickBot="1">
      <c r="B49" s="14" t="s">
        <v>169</v>
      </c>
      <c r="C49" s="445">
        <f>C47+C46+C48</f>
        <v>1643.1999999999985</v>
      </c>
      <c r="D49" s="480">
        <f>D47+D46+D48</f>
        <v>215.41499999999991</v>
      </c>
      <c r="E49" s="405">
        <f t="shared" si="0"/>
        <v>6.6280667548685051</v>
      </c>
      <c r="G49" s="80"/>
    </row>
    <row r="51" spans="2:7" ht="60" customHeight="1">
      <c r="B51" s="491" t="s">
        <v>226</v>
      </c>
      <c r="C51" s="491"/>
      <c r="D51" s="491"/>
    </row>
  </sheetData>
  <mergeCells count="2">
    <mergeCell ref="C2:E2"/>
    <mergeCell ref="B51:D51"/>
  </mergeCells>
  <pageMargins left="0.7" right="0.7" top="0.75" bottom="0.75" header="0.3" footer="0.3"/>
  <pageSetup paperSize="9" scale="58" orientation="portrait" horizontalDpi="4294967294" r:id="rId1"/>
  <ignoredErrors>
    <ignoredError sqref="D5" formulaRange="1"/>
  </ignoredErrors>
</worksheet>
</file>

<file path=xl/worksheets/sheet5.xml><?xml version="1.0" encoding="utf-8"?>
<worksheet xmlns="http://schemas.openxmlformats.org/spreadsheetml/2006/main" xmlns:r="http://schemas.openxmlformats.org/officeDocument/2006/relationships">
  <dimension ref="A1:O31"/>
  <sheetViews>
    <sheetView showGridLines="0" zoomScaleNormal="100" workbookViewId="0">
      <pane ySplit="4" topLeftCell="A5" activePane="bottomLeft" state="frozen"/>
      <selection pane="bottomLeft" activeCell="A5" sqref="A5:XFD5"/>
    </sheetView>
  </sheetViews>
  <sheetFormatPr defaultRowHeight="15"/>
  <cols>
    <col min="1" max="1" width="1.625" style="1" customWidth="1"/>
    <col min="2" max="2" width="52.375" style="1" customWidth="1"/>
    <col min="3" max="8" width="14.625" style="1" customWidth="1"/>
    <col min="9" max="16384" width="9" style="1"/>
  </cols>
  <sheetData>
    <row r="1" spans="1:15" ht="133.5" customHeight="1">
      <c r="A1" s="494" t="s">
        <v>228</v>
      </c>
      <c r="B1" s="494"/>
      <c r="C1" s="494"/>
      <c r="D1" s="494"/>
      <c r="E1" s="494"/>
      <c r="F1" s="494"/>
      <c r="G1" s="494"/>
      <c r="H1" s="494"/>
      <c r="I1" s="494"/>
      <c r="J1" s="494"/>
      <c r="K1" s="494"/>
    </row>
    <row r="2" spans="1:15" ht="20.25" customHeight="1" thickBot="1">
      <c r="B2" s="27" t="s">
        <v>38</v>
      </c>
      <c r="C2" s="83"/>
      <c r="D2" s="83"/>
      <c r="E2" s="83"/>
      <c r="F2" s="83"/>
      <c r="G2" s="83"/>
      <c r="H2" s="83"/>
    </row>
    <row r="3" spans="1:15" ht="20.25" customHeight="1" thickBot="1">
      <c r="B3" s="492" t="s">
        <v>65</v>
      </c>
      <c r="C3" s="483" t="s">
        <v>208</v>
      </c>
      <c r="D3" s="484"/>
      <c r="E3" s="485"/>
      <c r="F3" s="483" t="s">
        <v>229</v>
      </c>
      <c r="G3" s="484"/>
      <c r="H3" s="485"/>
    </row>
    <row r="4" spans="1:15" ht="20.25" customHeight="1" thickBot="1">
      <c r="B4" s="493"/>
      <c r="C4" s="247">
        <v>2014</v>
      </c>
      <c r="D4" s="4">
        <v>2013</v>
      </c>
      <c r="E4" s="5" t="s">
        <v>44</v>
      </c>
      <c r="F4" s="248">
        <v>2014</v>
      </c>
      <c r="G4" s="4">
        <v>2013</v>
      </c>
      <c r="H4" s="5" t="s">
        <v>44</v>
      </c>
      <c r="L4" s="95"/>
      <c r="M4" s="95"/>
      <c r="N4" s="95"/>
      <c r="O4" s="236"/>
    </row>
    <row r="5" spans="1:15" ht="20.25" customHeight="1" thickBot="1">
      <c r="B5" s="241" t="s">
        <v>170</v>
      </c>
      <c r="C5" s="18">
        <f>C23+C7</f>
        <v>16449992</v>
      </c>
      <c r="D5" s="19">
        <f>D7+D23</f>
        <v>16627551</v>
      </c>
      <c r="E5" s="249">
        <f>(C5-D5)/D5</f>
        <v>-1.0678602038267692E-2</v>
      </c>
      <c r="F5" s="288">
        <f>F23+F7</f>
        <v>16449992</v>
      </c>
      <c r="G5" s="19">
        <f>G7+G23</f>
        <v>16627551</v>
      </c>
      <c r="H5" s="249">
        <f>(F5-G5)/G5</f>
        <v>-1.0678602038267692E-2</v>
      </c>
      <c r="J5" s="95"/>
      <c r="K5" s="95"/>
      <c r="L5" s="93"/>
      <c r="M5" s="93"/>
      <c r="N5" s="93"/>
      <c r="O5" s="236"/>
    </row>
    <row r="6" spans="1:15" s="233" customFormat="1" ht="20.25" customHeight="1">
      <c r="A6" s="1"/>
      <c r="B6" s="340" t="s">
        <v>171</v>
      </c>
      <c r="C6" s="20"/>
      <c r="D6" s="21"/>
      <c r="E6" s="2"/>
      <c r="F6" s="257"/>
      <c r="G6" s="21"/>
      <c r="H6" s="2"/>
      <c r="I6" s="1"/>
      <c r="J6" s="93"/>
      <c r="K6" s="93"/>
      <c r="L6" s="95"/>
      <c r="M6" s="95"/>
      <c r="N6" s="95"/>
      <c r="O6" s="237"/>
    </row>
    <row r="7" spans="1:15" ht="20.25" customHeight="1">
      <c r="A7" s="233"/>
      <c r="B7" s="339" t="s">
        <v>172</v>
      </c>
      <c r="C7" s="151">
        <f>C8+C10+C11</f>
        <v>12230798</v>
      </c>
      <c r="D7" s="152">
        <f t="shared" ref="D7" si="0">D8+D10+D11</f>
        <v>11908422</v>
      </c>
      <c r="E7" s="244">
        <f t="shared" ref="E7:E21" si="1">(C7-D7)/D7</f>
        <v>2.7071260994949626E-2</v>
      </c>
      <c r="F7" s="289">
        <f>F8+F10+F11</f>
        <v>12230798</v>
      </c>
      <c r="G7" s="152">
        <f>G8+G10+G11</f>
        <v>11908422</v>
      </c>
      <c r="H7" s="244">
        <f t="shared" ref="H7:H21" si="2">(F7-G7)/G7</f>
        <v>2.7071260994949626E-2</v>
      </c>
      <c r="I7" s="233"/>
      <c r="J7" s="95"/>
      <c r="K7" s="95"/>
      <c r="L7" s="93"/>
      <c r="M7" s="93"/>
      <c r="N7" s="93"/>
      <c r="O7" s="236"/>
    </row>
    <row r="8" spans="1:15" ht="20.25" customHeight="1">
      <c r="B8" s="147" t="s">
        <v>173</v>
      </c>
      <c r="C8" s="290">
        <v>4344773</v>
      </c>
      <c r="D8" s="291">
        <v>4160343</v>
      </c>
      <c r="E8" s="245">
        <f t="shared" si="1"/>
        <v>4.4330479482100393E-2</v>
      </c>
      <c r="F8" s="294">
        <v>4344773</v>
      </c>
      <c r="G8" s="291">
        <v>4160343</v>
      </c>
      <c r="H8" s="245">
        <f t="shared" si="2"/>
        <v>4.4330479482100393E-2</v>
      </c>
      <c r="J8" s="93"/>
      <c r="K8" s="93"/>
      <c r="L8" s="95"/>
      <c r="M8" s="95"/>
      <c r="N8" s="95"/>
      <c r="O8" s="236"/>
    </row>
    <row r="9" spans="1:15" ht="20.25" customHeight="1">
      <c r="B9" s="148" t="s">
        <v>27</v>
      </c>
      <c r="C9" s="299">
        <v>806064</v>
      </c>
      <c r="D9" s="300">
        <v>680316</v>
      </c>
      <c r="E9" s="245">
        <f t="shared" si="1"/>
        <v>0.18483763427583652</v>
      </c>
      <c r="F9" s="301">
        <v>806064</v>
      </c>
      <c r="G9" s="300">
        <v>680316</v>
      </c>
      <c r="H9" s="245">
        <f t="shared" si="2"/>
        <v>0.18483763427583652</v>
      </c>
      <c r="J9" s="95"/>
      <c r="K9" s="95"/>
      <c r="L9" s="93"/>
      <c r="M9" s="93"/>
      <c r="N9" s="93"/>
      <c r="O9" s="236"/>
    </row>
    <row r="10" spans="1:15" ht="20.25" customHeight="1">
      <c r="B10" s="147" t="s">
        <v>174</v>
      </c>
      <c r="C10" s="290">
        <v>6617382</v>
      </c>
      <c r="D10" s="291">
        <v>6834719</v>
      </c>
      <c r="E10" s="245">
        <f t="shared" si="1"/>
        <v>-3.1798966424223148E-2</v>
      </c>
      <c r="F10" s="294">
        <v>6617382</v>
      </c>
      <c r="G10" s="291">
        <v>6834719</v>
      </c>
      <c r="H10" s="245">
        <f t="shared" si="2"/>
        <v>-3.1798966424223148E-2</v>
      </c>
      <c r="J10" s="93"/>
      <c r="K10" s="93"/>
      <c r="L10" s="93"/>
      <c r="M10" s="93"/>
      <c r="N10" s="93"/>
      <c r="O10" s="236"/>
    </row>
    <row r="11" spans="1:15" ht="20.25" customHeight="1">
      <c r="B11" s="147" t="s">
        <v>28</v>
      </c>
      <c r="C11" s="290">
        <v>1268643</v>
      </c>
      <c r="D11" s="291">
        <v>913360</v>
      </c>
      <c r="E11" s="245">
        <f t="shared" si="1"/>
        <v>0.38898462818603835</v>
      </c>
      <c r="F11" s="294">
        <v>1268643</v>
      </c>
      <c r="G11" s="291">
        <v>913360</v>
      </c>
      <c r="H11" s="245">
        <f t="shared" si="2"/>
        <v>0.38898462818603835</v>
      </c>
      <c r="J11" s="93"/>
      <c r="K11" s="93"/>
      <c r="L11" s="97"/>
      <c r="M11" s="96"/>
      <c r="N11" s="96"/>
      <c r="O11" s="97"/>
    </row>
    <row r="12" spans="1:15" ht="20.25" customHeight="1" thickBot="1">
      <c r="B12" s="157" t="s">
        <v>175</v>
      </c>
      <c r="C12" s="292">
        <v>6184775</v>
      </c>
      <c r="D12" s="293">
        <v>6285607</v>
      </c>
      <c r="E12" s="246">
        <f t="shared" si="1"/>
        <v>-1.6041728348590679E-2</v>
      </c>
      <c r="F12" s="295">
        <v>6184775</v>
      </c>
      <c r="G12" s="293">
        <v>6285607</v>
      </c>
      <c r="H12" s="246">
        <f t="shared" si="2"/>
        <v>-1.6041728348590679E-2</v>
      </c>
      <c r="J12" s="96"/>
      <c r="K12" s="96"/>
      <c r="L12" s="98"/>
      <c r="M12" s="94"/>
      <c r="N12" s="94"/>
      <c r="O12" s="98"/>
    </row>
    <row r="13" spans="1:15" ht="20.25" customHeight="1">
      <c r="B13" s="158" t="s">
        <v>224</v>
      </c>
      <c r="C13" s="199">
        <v>86.5</v>
      </c>
      <c r="D13" s="253">
        <v>87.6</v>
      </c>
      <c r="E13" s="245">
        <f t="shared" ref="E13" si="3">(C13-D13)/D13</f>
        <v>-1.2557077625570711E-2</v>
      </c>
      <c r="F13" s="341">
        <v>85.5</v>
      </c>
      <c r="G13" s="413">
        <v>89</v>
      </c>
      <c r="H13" s="245">
        <f t="shared" ref="H13" si="4">(F13-G13)/G13</f>
        <v>-3.9325842696629212E-2</v>
      </c>
      <c r="J13" s="236"/>
      <c r="K13" s="236"/>
      <c r="L13" s="236"/>
      <c r="M13" s="236"/>
      <c r="N13" s="236"/>
      <c r="O13" s="236"/>
    </row>
    <row r="14" spans="1:15" ht="20.25" customHeight="1">
      <c r="B14" s="149" t="s">
        <v>29</v>
      </c>
      <c r="C14" s="242">
        <f>8.8%</f>
        <v>8.8000000000000009E-2</v>
      </c>
      <c r="D14" s="240">
        <v>0.09</v>
      </c>
      <c r="E14" s="103" t="s">
        <v>37</v>
      </c>
      <c r="F14" s="258">
        <v>8.7999999999999995E-2</v>
      </c>
      <c r="G14" s="240">
        <v>0.09</v>
      </c>
      <c r="H14" s="171" t="s">
        <v>37</v>
      </c>
      <c r="J14" s="236"/>
      <c r="K14" s="236"/>
    </row>
    <row r="15" spans="1:15" ht="20.25" customHeight="1" thickBot="1">
      <c r="B15" s="149" t="s">
        <v>225</v>
      </c>
      <c r="C15" s="243">
        <v>1.98</v>
      </c>
      <c r="D15" s="250">
        <v>1.89</v>
      </c>
      <c r="E15" s="251">
        <f>(C15-D15)/D15</f>
        <v>4.7619047619047665E-2</v>
      </c>
      <c r="F15" s="259">
        <v>1.98</v>
      </c>
      <c r="G15" s="250">
        <v>1.89</v>
      </c>
      <c r="H15" s="251">
        <f>(F15-G15)/G15</f>
        <v>4.7619047619047665E-2</v>
      </c>
    </row>
    <row r="16" spans="1:15" ht="20.25" customHeight="1">
      <c r="B16" s="156" t="s">
        <v>176</v>
      </c>
      <c r="C16" s="151">
        <f>C17+C19+C20</f>
        <v>12125363.166666668</v>
      </c>
      <c r="D16" s="152">
        <f>D17+D19+D20</f>
        <v>11884573.833333334</v>
      </c>
      <c r="E16" s="244">
        <f t="shared" si="1"/>
        <v>2.0260661990081506E-2</v>
      </c>
      <c r="F16" s="289">
        <f>F17+F19+F20</f>
        <v>12030983.833333334</v>
      </c>
      <c r="G16" s="152">
        <f>G17+G19+G20</f>
        <v>11834466</v>
      </c>
      <c r="H16" s="244">
        <f t="shared" si="2"/>
        <v>1.6605551389757167E-2</v>
      </c>
      <c r="J16" s="94"/>
      <c r="K16" s="94"/>
      <c r="L16" s="99"/>
      <c r="M16" s="94"/>
      <c r="N16" s="94"/>
      <c r="O16" s="99"/>
    </row>
    <row r="17" spans="1:15" ht="20.25" customHeight="1">
      <c r="B17" s="147" t="s">
        <v>173</v>
      </c>
      <c r="C17" s="290">
        <v>4301558.166666667</v>
      </c>
      <c r="D17" s="291">
        <v>4144131.1666666665</v>
      </c>
      <c r="E17" s="245">
        <f t="shared" si="1"/>
        <v>3.7987938525272824E-2</v>
      </c>
      <c r="F17" s="294">
        <v>4257629.444444444</v>
      </c>
      <c r="G17" s="291">
        <v>4086829.4444444445</v>
      </c>
      <c r="H17" s="245">
        <f t="shared" si="2"/>
        <v>4.1792788840792384E-2</v>
      </c>
      <c r="J17" s="94"/>
      <c r="K17" s="94"/>
      <c r="L17" s="100"/>
      <c r="M17" s="100"/>
      <c r="N17" s="100"/>
      <c r="O17" s="236"/>
    </row>
    <row r="18" spans="1:15" ht="20.25" customHeight="1">
      <c r="B18" s="148" t="s">
        <v>27</v>
      </c>
      <c r="C18" s="299">
        <v>787736.16666666663</v>
      </c>
      <c r="D18" s="300">
        <v>658474.5</v>
      </c>
      <c r="E18" s="245">
        <f t="shared" si="1"/>
        <v>0.19630474174271992</v>
      </c>
      <c r="F18" s="301">
        <v>761324.38888888888</v>
      </c>
      <c r="G18" s="300">
        <v>598052.38888888888</v>
      </c>
      <c r="H18" s="245">
        <f t="shared" si="2"/>
        <v>0.27300618312609737</v>
      </c>
      <c r="J18" s="100"/>
      <c r="K18" s="100"/>
      <c r="L18" s="101"/>
      <c r="M18" s="99"/>
      <c r="N18" s="101"/>
      <c r="O18" s="236"/>
    </row>
    <row r="19" spans="1:15" ht="20.25" customHeight="1">
      <c r="B19" s="147" t="s">
        <v>174</v>
      </c>
      <c r="C19" s="290">
        <v>6628199.166666667</v>
      </c>
      <c r="D19" s="291">
        <v>6862047.166666667</v>
      </c>
      <c r="E19" s="245">
        <f t="shared" si="1"/>
        <v>-3.4078460016414437E-2</v>
      </c>
      <c r="F19" s="296">
        <v>6682805.166666667</v>
      </c>
      <c r="G19" s="291">
        <v>6914918.277777778</v>
      </c>
      <c r="H19" s="245">
        <f t="shared" si="2"/>
        <v>-3.3567007126757302E-2</v>
      </c>
      <c r="J19" s="99"/>
      <c r="K19" s="101"/>
      <c r="L19" s="99"/>
      <c r="M19" s="99"/>
      <c r="N19" s="99"/>
      <c r="O19" s="236"/>
    </row>
    <row r="20" spans="1:15" ht="20.25" customHeight="1">
      <c r="B20" s="147" t="s">
        <v>28</v>
      </c>
      <c r="C20" s="290">
        <v>1195605.8333333333</v>
      </c>
      <c r="D20" s="291">
        <v>878395.5</v>
      </c>
      <c r="E20" s="245">
        <f t="shared" si="1"/>
        <v>0.36112472494830999</v>
      </c>
      <c r="F20" s="296">
        <v>1090549.2222222222</v>
      </c>
      <c r="G20" s="297">
        <v>832718.27777777775</v>
      </c>
      <c r="H20" s="245">
        <f t="shared" si="2"/>
        <v>0.30962565771043421</v>
      </c>
      <c r="J20" s="99"/>
      <c r="K20" s="99"/>
      <c r="L20" s="239"/>
      <c r="M20" s="236"/>
      <c r="N20" s="236"/>
      <c r="O20" s="236"/>
    </row>
    <row r="21" spans="1:15" ht="20.25" customHeight="1" thickBot="1">
      <c r="B21" s="157" t="s">
        <v>177</v>
      </c>
      <c r="C21" s="292">
        <v>6201335.333333333</v>
      </c>
      <c r="D21" s="293">
        <v>6293472</v>
      </c>
      <c r="E21" s="246">
        <f t="shared" si="1"/>
        <v>-1.4640037592392081E-2</v>
      </c>
      <c r="F21" s="298">
        <v>6239578.722222222</v>
      </c>
      <c r="G21" s="293">
        <v>6309026.666666667</v>
      </c>
      <c r="H21" s="246">
        <f t="shared" si="2"/>
        <v>-1.1007711349734606E-2</v>
      </c>
      <c r="J21" s="236"/>
      <c r="K21" s="238"/>
      <c r="L21" s="239"/>
      <c r="M21" s="236"/>
      <c r="N21" s="236"/>
      <c r="O21" s="236"/>
    </row>
    <row r="22" spans="1:15" ht="20.25" customHeight="1">
      <c r="B22" s="340" t="s">
        <v>178</v>
      </c>
      <c r="C22" s="154"/>
      <c r="D22" s="103"/>
      <c r="E22" s="103"/>
      <c r="F22" s="260"/>
      <c r="G22" s="153"/>
      <c r="H22" s="155"/>
    </row>
    <row r="23" spans="1:15" ht="20.25" customHeight="1">
      <c r="B23" s="146" t="s">
        <v>172</v>
      </c>
      <c r="C23" s="151">
        <f>SUM(C24:C26)</f>
        <v>4219194</v>
      </c>
      <c r="D23" s="152">
        <f t="shared" ref="D23" si="5">SUM(D24:D26)</f>
        <v>4719129</v>
      </c>
      <c r="E23" s="244">
        <f t="shared" ref="E23:E31" si="6">(C23-D23)/D23</f>
        <v>-0.10593798135206729</v>
      </c>
      <c r="F23" s="289">
        <f>SUM(F24:F26)</f>
        <v>4219194</v>
      </c>
      <c r="G23" s="152">
        <f t="shared" ref="G23" si="7">SUM(G24:G26)</f>
        <v>4719129</v>
      </c>
      <c r="H23" s="244">
        <f t="shared" ref="H23:H31" si="8">(F23-G23)/G23</f>
        <v>-0.10593798135206729</v>
      </c>
    </row>
    <row r="24" spans="1:15" ht="20.25" customHeight="1">
      <c r="B24" s="147" t="s">
        <v>179</v>
      </c>
      <c r="C24" s="290">
        <v>98136</v>
      </c>
      <c r="D24" s="291">
        <v>84538</v>
      </c>
      <c r="E24" s="245">
        <f t="shared" si="6"/>
        <v>0.16085074167829852</v>
      </c>
      <c r="F24" s="296">
        <v>98136</v>
      </c>
      <c r="G24" s="291">
        <v>84538</v>
      </c>
      <c r="H24" s="245">
        <f t="shared" si="8"/>
        <v>0.16085074167829852</v>
      </c>
    </row>
    <row r="25" spans="1:15" ht="20.25" customHeight="1">
      <c r="B25" s="147" t="s">
        <v>180</v>
      </c>
      <c r="C25" s="290">
        <v>3855669</v>
      </c>
      <c r="D25" s="291">
        <v>4475541</v>
      </c>
      <c r="E25" s="245">
        <f t="shared" si="6"/>
        <v>-0.13850213862413505</v>
      </c>
      <c r="F25" s="296">
        <v>3855669</v>
      </c>
      <c r="G25" s="291">
        <v>4475541</v>
      </c>
      <c r="H25" s="245">
        <f t="shared" si="8"/>
        <v>-0.13850213862413505</v>
      </c>
    </row>
    <row r="26" spans="1:15" s="233" customFormat="1" ht="20.25" customHeight="1" thickBot="1">
      <c r="A26" s="1"/>
      <c r="B26" s="150" t="s">
        <v>30</v>
      </c>
      <c r="C26" s="290">
        <v>265389</v>
      </c>
      <c r="D26" s="291">
        <v>159050</v>
      </c>
      <c r="E26" s="245">
        <f t="shared" si="6"/>
        <v>0.66858849418421884</v>
      </c>
      <c r="F26" s="296">
        <v>265389</v>
      </c>
      <c r="G26" s="291">
        <v>159050</v>
      </c>
      <c r="H26" s="245">
        <f t="shared" si="8"/>
        <v>0.66858849418421884</v>
      </c>
      <c r="I26" s="1"/>
      <c r="J26" s="1"/>
      <c r="K26" s="1"/>
    </row>
    <row r="27" spans="1:15" ht="20.25" customHeight="1" thickBot="1">
      <c r="B27" s="150" t="s">
        <v>181</v>
      </c>
      <c r="C27" s="254">
        <v>18.3</v>
      </c>
      <c r="D27" s="255">
        <v>18.2</v>
      </c>
      <c r="E27" s="256">
        <f t="shared" ref="E27" si="9">(C27-D27)/D27</f>
        <v>5.494505494505573E-3</v>
      </c>
      <c r="F27" s="261">
        <v>17.5</v>
      </c>
      <c r="G27" s="255">
        <v>18.5</v>
      </c>
      <c r="H27" s="256">
        <f t="shared" ref="H27" si="10">(F27-G27)/G27</f>
        <v>-5.4054054054054057E-2</v>
      </c>
    </row>
    <row r="28" spans="1:15" ht="20.25" customHeight="1">
      <c r="A28" s="233"/>
      <c r="B28" s="159" t="s">
        <v>176</v>
      </c>
      <c r="C28" s="302">
        <f>SUM(C29:C31)</f>
        <v>4212274.666666667</v>
      </c>
      <c r="D28" s="277">
        <f t="shared" ref="D28" si="11">SUM(D29:D31)</f>
        <v>4635182.333333333</v>
      </c>
      <c r="E28" s="252">
        <f t="shared" si="6"/>
        <v>-9.1238625851971025E-2</v>
      </c>
      <c r="F28" s="305">
        <f>SUM(F29:F31)</f>
        <v>4298686.166666666</v>
      </c>
      <c r="G28" s="277">
        <f t="shared" ref="G28" si="12">SUM(G29:G31)</f>
        <v>4572100.777777778</v>
      </c>
      <c r="H28" s="252">
        <f t="shared" si="8"/>
        <v>-5.9800652785261282E-2</v>
      </c>
      <c r="I28" s="233"/>
      <c r="J28" s="233"/>
      <c r="K28" s="233"/>
    </row>
    <row r="29" spans="1:15" ht="20.25" customHeight="1">
      <c r="B29" s="147" t="s">
        <v>179</v>
      </c>
      <c r="C29" s="290">
        <v>69522.333333333328</v>
      </c>
      <c r="D29" s="297">
        <v>68740.166666666672</v>
      </c>
      <c r="E29" s="245">
        <f t="shared" si="6"/>
        <v>1.1378597181172437E-2</v>
      </c>
      <c r="F29" s="306">
        <v>75518.166666666672</v>
      </c>
      <c r="G29" s="297">
        <v>73758.277777777781</v>
      </c>
      <c r="H29" s="245">
        <f t="shared" si="8"/>
        <v>2.3860222091833028E-2</v>
      </c>
    </row>
    <row r="30" spans="1:15" ht="20.25" customHeight="1">
      <c r="B30" s="147" t="s">
        <v>180</v>
      </c>
      <c r="C30" s="290">
        <v>3893375.1666666665</v>
      </c>
      <c r="D30" s="297">
        <v>4431148.833333333</v>
      </c>
      <c r="E30" s="245">
        <f t="shared" si="6"/>
        <v>-0.12136213133290902</v>
      </c>
      <c r="F30" s="306">
        <v>3986797.722222222</v>
      </c>
      <c r="G30" s="297">
        <v>4399768.388888889</v>
      </c>
      <c r="H30" s="245">
        <f t="shared" si="8"/>
        <v>-9.3861910483646616E-2</v>
      </c>
    </row>
    <row r="31" spans="1:15" ht="20.25" customHeight="1" thickBot="1">
      <c r="B31" s="150" t="s">
        <v>30</v>
      </c>
      <c r="C31" s="303">
        <v>249377.16666666666</v>
      </c>
      <c r="D31" s="304">
        <v>135293.33333333334</v>
      </c>
      <c r="E31" s="251">
        <f t="shared" si="6"/>
        <v>0.84323322164186443</v>
      </c>
      <c r="F31" s="307">
        <v>236370.27777777778</v>
      </c>
      <c r="G31" s="304">
        <v>98574.111111111109</v>
      </c>
      <c r="H31" s="251">
        <f t="shared" si="8"/>
        <v>1.3978940830756781</v>
      </c>
    </row>
  </sheetData>
  <mergeCells count="4">
    <mergeCell ref="C3:E3"/>
    <mergeCell ref="F3:H3"/>
    <mergeCell ref="B3:B4"/>
    <mergeCell ref="A1:K1"/>
  </mergeCells>
  <pageMargins left="0.7" right="0.7" top="0.75" bottom="0.75" header="0.3" footer="0.3"/>
  <pageSetup paperSize="9" scale="59" orientation="portrait" horizontalDpi="4294967294" r:id="rId1"/>
  <colBreaks count="1" manualBreakCount="1">
    <brk id="8" max="1048575" man="1"/>
  </colBreaks>
  <ignoredErrors>
    <ignoredError sqref="D28 G28 C28 F28" formulaRange="1"/>
    <ignoredError sqref="E23 E28" formula="1"/>
  </ignoredErrors>
</worksheet>
</file>

<file path=xl/worksheets/sheet6.xml><?xml version="1.0" encoding="utf-8"?>
<worksheet xmlns="http://schemas.openxmlformats.org/spreadsheetml/2006/main" xmlns:r="http://schemas.openxmlformats.org/officeDocument/2006/relationships">
  <dimension ref="B1:R76"/>
  <sheetViews>
    <sheetView showGridLines="0" zoomScaleNormal="100" workbookViewId="0">
      <selection activeCell="H29" sqref="H29"/>
    </sheetView>
  </sheetViews>
  <sheetFormatPr defaultRowHeight="14.25"/>
  <cols>
    <col min="1" max="1" width="1.625" customWidth="1"/>
    <col min="2" max="2" width="30.75" customWidth="1"/>
    <col min="3" max="8" width="12.625" customWidth="1"/>
    <col min="10" max="10" width="9" customWidth="1"/>
    <col min="11" max="11" width="12.875" customWidth="1"/>
  </cols>
  <sheetData>
    <row r="1" spans="2:18" ht="50.25" customHeight="1" thickBot="1">
      <c r="B1" s="27" t="s">
        <v>38</v>
      </c>
    </row>
    <row r="2" spans="2:18" ht="20.25" customHeight="1" thickBot="1">
      <c r="B2" s="496" t="s">
        <v>182</v>
      </c>
      <c r="C2" s="483" t="s">
        <v>209</v>
      </c>
      <c r="D2" s="484"/>
      <c r="E2" s="485"/>
      <c r="F2" s="483" t="s">
        <v>210</v>
      </c>
      <c r="G2" s="484"/>
      <c r="H2" s="485"/>
    </row>
    <row r="3" spans="2:18" ht="20.25" customHeight="1" thickBot="1">
      <c r="B3" s="497"/>
      <c r="C3" s="135">
        <v>2014</v>
      </c>
      <c r="D3" s="10">
        <v>2013</v>
      </c>
      <c r="E3" s="9" t="s">
        <v>44</v>
      </c>
      <c r="F3" s="135">
        <v>2014</v>
      </c>
      <c r="G3" s="10">
        <v>2013</v>
      </c>
      <c r="H3" s="9" t="s">
        <v>44</v>
      </c>
      <c r="J3" s="76"/>
      <c r="K3" s="76"/>
      <c r="L3" s="76"/>
      <c r="M3" s="76"/>
      <c r="N3" s="76"/>
      <c r="O3" s="76"/>
      <c r="P3" s="76"/>
      <c r="Q3" s="76"/>
      <c r="R3" s="76"/>
    </row>
    <row r="4" spans="2:18" ht="25.5" customHeight="1">
      <c r="B4" s="108" t="s">
        <v>203</v>
      </c>
      <c r="C4" s="415">
        <v>0.2414</v>
      </c>
      <c r="D4" s="416">
        <v>0.21579999999999999</v>
      </c>
      <c r="E4" s="136">
        <f>(C4-D4)/D4</f>
        <v>0.11862835959221507</v>
      </c>
      <c r="F4" s="427">
        <v>0.2336</v>
      </c>
      <c r="G4" s="428">
        <v>0.20449999999999999</v>
      </c>
      <c r="H4" s="142">
        <f>(F4-G4)/G4</f>
        <v>0.14229828850855752</v>
      </c>
      <c r="J4" s="104"/>
      <c r="K4" s="104"/>
      <c r="L4" s="104"/>
      <c r="M4" s="104"/>
      <c r="N4" s="104"/>
      <c r="O4" s="104"/>
      <c r="P4" s="76"/>
      <c r="Q4" s="76"/>
      <c r="R4" s="76"/>
    </row>
    <row r="5" spans="2:18" ht="25.5" customHeight="1">
      <c r="B5" s="109" t="s">
        <v>183</v>
      </c>
      <c r="C5" s="417">
        <v>0.12790000000000001</v>
      </c>
      <c r="D5" s="418">
        <v>0.13159999999999999</v>
      </c>
      <c r="E5" s="138">
        <f t="shared" ref="E5:E21" si="0">(C5-D5)/D5</f>
        <v>-2.8115501519756697E-2</v>
      </c>
      <c r="F5" s="417">
        <v>0.13170000000000001</v>
      </c>
      <c r="G5" s="138">
        <v>0.1376</v>
      </c>
      <c r="H5" s="137">
        <f t="shared" ref="H5:H21" si="1">(F5-G5)/G5</f>
        <v>-4.2877906976744103E-2</v>
      </c>
      <c r="J5" s="104"/>
      <c r="K5" s="104"/>
      <c r="L5" s="104"/>
      <c r="M5" s="104"/>
      <c r="N5" s="104"/>
      <c r="O5" s="104"/>
      <c r="P5" s="76"/>
      <c r="Q5" s="76"/>
      <c r="R5" s="76"/>
    </row>
    <row r="6" spans="2:18" ht="25.5" customHeight="1">
      <c r="B6" s="109" t="s">
        <v>184</v>
      </c>
      <c r="C6" s="419">
        <v>0.1135</v>
      </c>
      <c r="D6" s="420">
        <v>8.4199999999999997E-2</v>
      </c>
      <c r="E6" s="136">
        <f t="shared" si="0"/>
        <v>0.34798099762470319</v>
      </c>
      <c r="F6" s="429">
        <v>0.1019</v>
      </c>
      <c r="G6" s="136">
        <v>6.6900000000000001E-2</v>
      </c>
      <c r="H6" s="143">
        <f t="shared" si="1"/>
        <v>0.52316890881913303</v>
      </c>
      <c r="J6" s="104"/>
      <c r="K6" s="104"/>
      <c r="L6" s="104"/>
      <c r="M6" s="104"/>
      <c r="N6" s="104"/>
      <c r="O6" s="104"/>
      <c r="P6" s="76"/>
      <c r="Q6" s="76"/>
      <c r="R6" s="76"/>
    </row>
    <row r="7" spans="2:18" ht="18" customHeight="1">
      <c r="B7" s="90" t="s">
        <v>1</v>
      </c>
      <c r="C7" s="145">
        <v>2.0899999999999998E-2</v>
      </c>
      <c r="D7" s="421">
        <v>1.89E-2</v>
      </c>
      <c r="E7" s="141">
        <f t="shared" si="0"/>
        <v>0.10582010582010573</v>
      </c>
      <c r="F7" s="430">
        <v>1.7600000000000001E-2</v>
      </c>
      <c r="G7" s="133">
        <v>1.84E-2</v>
      </c>
      <c r="H7" s="144">
        <f t="shared" si="1"/>
        <v>-4.3478260869565147E-2</v>
      </c>
      <c r="J7" s="105"/>
      <c r="K7" s="105"/>
      <c r="L7" s="105"/>
      <c r="M7" s="105"/>
      <c r="N7" s="105"/>
      <c r="O7" s="105"/>
      <c r="P7" s="76"/>
      <c r="Q7" s="76"/>
      <c r="R7" s="76"/>
    </row>
    <row r="8" spans="2:18" ht="18" customHeight="1">
      <c r="B8" s="90" t="s">
        <v>2</v>
      </c>
      <c r="C8" s="145">
        <v>1.01E-2</v>
      </c>
      <c r="D8" s="421">
        <v>9.1999999999999998E-3</v>
      </c>
      <c r="E8" s="141">
        <f t="shared" si="0"/>
        <v>9.7826086956521716E-2</v>
      </c>
      <c r="F8" s="430">
        <v>9.5999999999999992E-3</v>
      </c>
      <c r="G8" s="133">
        <v>8.3000000000000001E-3</v>
      </c>
      <c r="H8" s="144">
        <f t="shared" si="1"/>
        <v>0.15662650602409628</v>
      </c>
      <c r="J8" s="105"/>
      <c r="K8" s="105"/>
      <c r="L8" s="105"/>
      <c r="M8" s="105"/>
      <c r="N8" s="105"/>
      <c r="O8" s="105"/>
      <c r="P8" s="76"/>
      <c r="Q8" s="76"/>
      <c r="R8" s="76"/>
    </row>
    <row r="9" spans="2:18" ht="18" customHeight="1">
      <c r="B9" s="90" t="s">
        <v>3</v>
      </c>
      <c r="C9" s="145">
        <v>4.5999999999999999E-3</v>
      </c>
      <c r="D9" s="421">
        <v>1.1599999999999999E-2</v>
      </c>
      <c r="E9" s="141">
        <f t="shared" si="0"/>
        <v>-0.60344827586206895</v>
      </c>
      <c r="F9" s="430">
        <v>5.0000000000000001E-3</v>
      </c>
      <c r="G9" s="133">
        <v>8.5000000000000006E-3</v>
      </c>
      <c r="H9" s="144">
        <f t="shared" si="1"/>
        <v>-0.41176470588235298</v>
      </c>
      <c r="J9" s="105"/>
      <c r="K9" s="105"/>
      <c r="L9" s="105"/>
      <c r="M9" s="105"/>
      <c r="N9" s="105"/>
      <c r="O9" s="105"/>
      <c r="P9" s="76"/>
      <c r="Q9" s="76"/>
      <c r="R9" s="76"/>
    </row>
    <row r="10" spans="2:18" ht="18" customHeight="1">
      <c r="B10" s="90" t="s">
        <v>7</v>
      </c>
      <c r="C10" s="145">
        <v>8.9999999999999998E-4</v>
      </c>
      <c r="D10" s="421">
        <v>2.8E-3</v>
      </c>
      <c r="E10" s="141">
        <f t="shared" si="0"/>
        <v>-0.6785714285714286</v>
      </c>
      <c r="F10" s="430">
        <v>1.1999999999999999E-3</v>
      </c>
      <c r="G10" s="133">
        <v>2.0999999999999999E-3</v>
      </c>
      <c r="H10" s="144">
        <f t="shared" si="1"/>
        <v>-0.4285714285714286</v>
      </c>
      <c r="J10" s="105"/>
      <c r="K10" s="105"/>
      <c r="L10" s="105"/>
      <c r="M10" s="105"/>
      <c r="N10" s="105"/>
      <c r="O10" s="105"/>
      <c r="P10" s="76"/>
      <c r="Q10" s="76"/>
      <c r="R10" s="76"/>
    </row>
    <row r="11" spans="2:18" ht="18" customHeight="1">
      <c r="B11" s="90" t="s">
        <v>11</v>
      </c>
      <c r="C11" s="145">
        <v>2.8999999999999998E-3</v>
      </c>
      <c r="D11" s="421">
        <v>4.1000000000000003E-3</v>
      </c>
      <c r="E11" s="141">
        <f t="shared" si="0"/>
        <v>-0.29268292682926839</v>
      </c>
      <c r="F11" s="430">
        <v>2.8E-3</v>
      </c>
      <c r="G11" s="133">
        <v>3.3999999999999998E-3</v>
      </c>
      <c r="H11" s="144">
        <f t="shared" si="1"/>
        <v>-0.17647058823529407</v>
      </c>
      <c r="J11" s="105"/>
      <c r="K11" s="105"/>
      <c r="L11" s="105"/>
      <c r="M11" s="105"/>
      <c r="N11" s="105"/>
      <c r="O11" s="105"/>
      <c r="P11" s="76"/>
      <c r="Q11" s="76"/>
      <c r="R11" s="76"/>
    </row>
    <row r="12" spans="2:18" ht="18" customHeight="1">
      <c r="B12" s="90" t="s">
        <v>4</v>
      </c>
      <c r="C12" s="145">
        <v>7.7999999999999996E-3</v>
      </c>
      <c r="D12" s="421">
        <v>5.0000000000000001E-3</v>
      </c>
      <c r="E12" s="141">
        <f t="shared" si="0"/>
        <v>0.55999999999999994</v>
      </c>
      <c r="F12" s="430">
        <v>6.8999999999999999E-3</v>
      </c>
      <c r="G12" s="133">
        <v>5.0000000000000001E-3</v>
      </c>
      <c r="H12" s="144">
        <f t="shared" si="1"/>
        <v>0.37999999999999995</v>
      </c>
      <c r="J12" s="105"/>
      <c r="K12" s="105"/>
      <c r="L12" s="105"/>
      <c r="M12" s="105"/>
      <c r="N12" s="105"/>
      <c r="O12" s="105"/>
      <c r="P12" s="76"/>
      <c r="Q12" s="76"/>
      <c r="R12" s="76"/>
    </row>
    <row r="13" spans="2:18" ht="18" customHeight="1">
      <c r="B13" s="90" t="s">
        <v>10</v>
      </c>
      <c r="C13" s="145">
        <v>1.6999999999999999E-3</v>
      </c>
      <c r="D13" s="421">
        <v>3.5000000000000001E-3</v>
      </c>
      <c r="E13" s="141">
        <f t="shared" si="0"/>
        <v>-0.51428571428571435</v>
      </c>
      <c r="F13" s="430">
        <v>2E-3</v>
      </c>
      <c r="G13" s="133">
        <v>3.3E-3</v>
      </c>
      <c r="H13" s="144">
        <f t="shared" si="1"/>
        <v>-0.39393939393939392</v>
      </c>
      <c r="J13" s="105"/>
      <c r="K13" s="105"/>
      <c r="L13" s="105"/>
      <c r="M13" s="105"/>
      <c r="N13" s="105"/>
      <c r="O13" s="105"/>
      <c r="P13" s="76"/>
      <c r="Q13" s="76"/>
      <c r="R13" s="76"/>
    </row>
    <row r="14" spans="2:18" ht="18" customHeight="1">
      <c r="B14" s="90" t="s">
        <v>5</v>
      </c>
      <c r="C14" s="145">
        <v>4.1999999999999997E-3</v>
      </c>
      <c r="D14" s="421">
        <v>4.1999999999999997E-3</v>
      </c>
      <c r="E14" s="141">
        <f t="shared" si="0"/>
        <v>0</v>
      </c>
      <c r="F14" s="430">
        <v>4.0000000000000001E-3</v>
      </c>
      <c r="G14" s="133">
        <v>4.0000000000000001E-3</v>
      </c>
      <c r="H14" s="144">
        <f t="shared" si="1"/>
        <v>0</v>
      </c>
      <c r="J14" s="105"/>
      <c r="K14" s="105"/>
      <c r="L14" s="105"/>
      <c r="M14" s="105"/>
      <c r="N14" s="105"/>
      <c r="O14" s="105"/>
      <c r="P14" s="76"/>
      <c r="Q14" s="76"/>
      <c r="R14" s="76"/>
    </row>
    <row r="15" spans="2:18" ht="18" customHeight="1">
      <c r="B15" s="90" t="s">
        <v>6</v>
      </c>
      <c r="C15" s="145">
        <v>7.1000000000000004E-3</v>
      </c>
      <c r="D15" s="421">
        <v>6.3E-3</v>
      </c>
      <c r="E15" s="141">
        <f t="shared" si="0"/>
        <v>0.12698412698412703</v>
      </c>
      <c r="F15" s="430">
        <v>6.4999999999999997E-3</v>
      </c>
      <c r="G15" s="133">
        <v>5.4999999999999997E-3</v>
      </c>
      <c r="H15" s="144">
        <f t="shared" si="1"/>
        <v>0.18181818181818182</v>
      </c>
      <c r="J15" s="105"/>
      <c r="K15" s="105"/>
      <c r="L15" s="105"/>
      <c r="M15" s="105"/>
      <c r="N15" s="105"/>
      <c r="O15" s="105"/>
      <c r="P15" s="76"/>
      <c r="Q15" s="76"/>
      <c r="R15" s="76"/>
    </row>
    <row r="16" spans="2:18" ht="18" customHeight="1">
      <c r="B16" s="90" t="s">
        <v>14</v>
      </c>
      <c r="C16" s="145">
        <v>1.1000000000000001E-3</v>
      </c>
      <c r="D16" s="421">
        <v>1.4E-3</v>
      </c>
      <c r="E16" s="141">
        <f t="shared" si="0"/>
        <v>-0.21428571428571422</v>
      </c>
      <c r="F16" s="430">
        <v>8.9999999999999998E-4</v>
      </c>
      <c r="G16" s="133">
        <v>1E-3</v>
      </c>
      <c r="H16" s="144">
        <f t="shared" si="1"/>
        <v>-0.10000000000000005</v>
      </c>
      <c r="J16" s="105"/>
      <c r="K16" s="105"/>
      <c r="L16" s="105"/>
      <c r="M16" s="105"/>
      <c r="N16" s="105"/>
      <c r="O16" s="105"/>
      <c r="P16" s="76"/>
      <c r="Q16" s="76"/>
      <c r="R16" s="76"/>
    </row>
    <row r="17" spans="2:18" ht="18" customHeight="1">
      <c r="B17" s="90" t="s">
        <v>15</v>
      </c>
      <c r="C17" s="145">
        <v>8.0000000000000004E-4</v>
      </c>
      <c r="D17" s="421">
        <v>6.9999999999999999E-4</v>
      </c>
      <c r="E17" s="141">
        <f t="shared" si="0"/>
        <v>0.14285714285714293</v>
      </c>
      <c r="F17" s="430">
        <v>6.9999999999999999E-4</v>
      </c>
      <c r="G17" s="133">
        <v>5.9999999999999995E-4</v>
      </c>
      <c r="H17" s="144">
        <f t="shared" si="1"/>
        <v>0.16666666666666677</v>
      </c>
      <c r="J17" s="105"/>
      <c r="K17" s="105"/>
      <c r="L17" s="105"/>
      <c r="M17" s="105"/>
      <c r="N17" s="105"/>
      <c r="O17" s="105"/>
      <c r="P17" s="76"/>
      <c r="Q17" s="76"/>
      <c r="R17" s="76"/>
    </row>
    <row r="18" spans="2:18" ht="18" customHeight="1">
      <c r="B18" s="90" t="s">
        <v>16</v>
      </c>
      <c r="C18" s="145">
        <v>8.9999999999999998E-4</v>
      </c>
      <c r="D18" s="421">
        <v>1.1000000000000001E-3</v>
      </c>
      <c r="E18" s="141">
        <f t="shared" si="0"/>
        <v>-0.18181818181818188</v>
      </c>
      <c r="F18" s="430">
        <v>8.0000000000000004E-4</v>
      </c>
      <c r="G18" s="133">
        <v>1E-3</v>
      </c>
      <c r="H18" s="144">
        <f t="shared" si="1"/>
        <v>-0.19999999999999998</v>
      </c>
      <c r="J18" s="105"/>
      <c r="K18" s="105"/>
      <c r="L18" s="105"/>
      <c r="M18" s="105"/>
      <c r="N18" s="105"/>
      <c r="O18" s="105"/>
      <c r="P18" s="76"/>
      <c r="Q18" s="76"/>
      <c r="R18" s="76"/>
    </row>
    <row r="19" spans="2:18" ht="18" customHeight="1">
      <c r="B19" s="90" t="s">
        <v>17</v>
      </c>
      <c r="C19" s="145">
        <v>5.0000000000000001E-4</v>
      </c>
      <c r="D19" s="421">
        <v>6.9999999999999999E-4</v>
      </c>
      <c r="E19" s="141">
        <f t="shared" si="0"/>
        <v>-0.2857142857142857</v>
      </c>
      <c r="F19" s="430">
        <v>5.0000000000000001E-4</v>
      </c>
      <c r="G19" s="133">
        <v>5.9999999999999995E-4</v>
      </c>
      <c r="H19" s="144">
        <f t="shared" si="1"/>
        <v>-0.16666666666666657</v>
      </c>
      <c r="J19" s="105"/>
      <c r="K19" s="105"/>
      <c r="L19" s="105"/>
      <c r="M19" s="105"/>
      <c r="N19" s="105"/>
      <c r="O19" s="105"/>
      <c r="P19" s="76"/>
      <c r="Q19" s="76"/>
      <c r="R19" s="76"/>
    </row>
    <row r="20" spans="2:18" ht="18" customHeight="1">
      <c r="B20" s="90" t="s">
        <v>18</v>
      </c>
      <c r="C20" s="145">
        <v>1.1999999999999999E-3</v>
      </c>
      <c r="D20" s="421">
        <v>1.6000000000000001E-3</v>
      </c>
      <c r="E20" s="141">
        <f t="shared" si="0"/>
        <v>-0.25000000000000011</v>
      </c>
      <c r="F20" s="430">
        <v>1.2999999999999999E-3</v>
      </c>
      <c r="G20" s="133">
        <v>1.6999999999999999E-3</v>
      </c>
      <c r="H20" s="144">
        <f t="shared" si="1"/>
        <v>-0.23529411764705882</v>
      </c>
      <c r="J20" s="105"/>
      <c r="K20" s="105"/>
      <c r="L20" s="105"/>
      <c r="M20" s="105"/>
      <c r="N20" s="105"/>
      <c r="O20" s="105"/>
      <c r="P20" s="76"/>
      <c r="Q20" s="76"/>
      <c r="R20" s="76"/>
    </row>
    <row r="21" spans="2:18" ht="18" customHeight="1">
      <c r="B21" s="90" t="s">
        <v>19</v>
      </c>
      <c r="C21" s="145">
        <v>2.0000000000000001E-4</v>
      </c>
      <c r="D21" s="421">
        <v>2.0000000000000001E-4</v>
      </c>
      <c r="E21" s="141">
        <f t="shared" si="0"/>
        <v>0</v>
      </c>
      <c r="F21" s="430">
        <v>2.0000000000000001E-4</v>
      </c>
      <c r="G21" s="133">
        <v>2.0000000000000001E-4</v>
      </c>
      <c r="H21" s="144">
        <f t="shared" si="1"/>
        <v>0</v>
      </c>
      <c r="J21" s="105"/>
      <c r="K21" s="105"/>
      <c r="L21" s="105"/>
      <c r="M21" s="105"/>
      <c r="N21" s="105"/>
      <c r="O21" s="105"/>
      <c r="P21" s="76"/>
      <c r="Q21" s="76"/>
      <c r="R21" s="76"/>
    </row>
    <row r="22" spans="2:18" ht="18" customHeight="1">
      <c r="B22" s="90" t="s">
        <v>20</v>
      </c>
      <c r="C22" s="145">
        <v>1.2999999999999999E-3</v>
      </c>
      <c r="D22" s="421">
        <v>5.9999999999999995E-4</v>
      </c>
      <c r="E22" s="144" t="s">
        <v>9</v>
      </c>
      <c r="F22" s="430">
        <v>1.2999999999999999E-3</v>
      </c>
      <c r="G22" s="133">
        <v>5.9999999999999995E-4</v>
      </c>
      <c r="H22" s="144" t="s">
        <v>9</v>
      </c>
      <c r="J22" s="105"/>
      <c r="K22" s="105"/>
      <c r="L22" s="105"/>
      <c r="M22" s="105"/>
      <c r="N22" s="105"/>
      <c r="O22" s="105"/>
      <c r="P22" s="76"/>
      <c r="Q22" s="76"/>
      <c r="R22" s="76"/>
    </row>
    <row r="23" spans="2:18" ht="18" customHeight="1">
      <c r="B23" s="90" t="s">
        <v>21</v>
      </c>
      <c r="C23" s="145">
        <v>2.3999999999999998E-3</v>
      </c>
      <c r="D23" s="422" t="s">
        <v>9</v>
      </c>
      <c r="E23" s="144" t="s">
        <v>9</v>
      </c>
      <c r="F23" s="430">
        <v>2.5000000000000001E-3</v>
      </c>
      <c r="G23" s="134" t="s">
        <v>9</v>
      </c>
      <c r="H23" s="144" t="s">
        <v>9</v>
      </c>
      <c r="J23" s="105"/>
      <c r="K23" s="105"/>
      <c r="L23" s="105"/>
      <c r="M23" s="105"/>
      <c r="N23" s="105"/>
      <c r="O23" s="105"/>
      <c r="P23" s="76"/>
      <c r="Q23" s="76"/>
      <c r="R23" s="76"/>
    </row>
    <row r="24" spans="2:18" ht="18" customHeight="1">
      <c r="B24" s="90" t="s">
        <v>22</v>
      </c>
      <c r="C24" s="145">
        <v>2.7900000000000001E-2</v>
      </c>
      <c r="D24" s="421">
        <v>2.58E-2</v>
      </c>
      <c r="E24" s="141">
        <f t="shared" ref="E24:E25" si="2">(C24-D24)/D24</f>
        <v>8.139534883720935E-2</v>
      </c>
      <c r="F24" s="430">
        <v>2.7E-2</v>
      </c>
      <c r="G24" s="133">
        <v>2.8500000000000001E-2</v>
      </c>
      <c r="H24" s="144">
        <f t="shared" ref="H24:H25" si="3">(F24-G24)/G24</f>
        <v>-5.2631578947368467E-2</v>
      </c>
      <c r="J24" s="105"/>
      <c r="K24" s="105"/>
      <c r="L24" s="105"/>
      <c r="M24" s="105"/>
      <c r="N24" s="105"/>
      <c r="O24" s="105"/>
      <c r="P24" s="76"/>
      <c r="Q24" s="76"/>
      <c r="R24" s="76"/>
    </row>
    <row r="25" spans="2:18" ht="18" customHeight="1">
      <c r="B25" s="90" t="s">
        <v>23</v>
      </c>
      <c r="C25" s="145">
        <v>1.0699999999999999E-2</v>
      </c>
      <c r="D25" s="421">
        <v>7.7999999999999996E-3</v>
      </c>
      <c r="E25" s="141">
        <f t="shared" si="2"/>
        <v>0.37179487179487181</v>
      </c>
      <c r="F25" s="430">
        <v>1.0200000000000001E-2</v>
      </c>
      <c r="G25" s="133">
        <v>5.8999999999999999E-3</v>
      </c>
      <c r="H25" s="144">
        <f t="shared" si="3"/>
        <v>0.72881355932203407</v>
      </c>
      <c r="J25" s="105"/>
      <c r="K25" s="105"/>
      <c r="L25" s="105"/>
      <c r="M25" s="105"/>
      <c r="N25" s="105"/>
      <c r="O25" s="105"/>
      <c r="P25" s="76"/>
      <c r="Q25" s="76"/>
      <c r="R25" s="76"/>
    </row>
    <row r="26" spans="2:18" ht="18" customHeight="1">
      <c r="B26" s="90" t="s">
        <v>211</v>
      </c>
      <c r="C26" s="145">
        <v>2.9999999999999997E-4</v>
      </c>
      <c r="D26" s="422" t="s">
        <v>9</v>
      </c>
      <c r="E26" s="144" t="s">
        <v>9</v>
      </c>
      <c r="F26" s="430">
        <v>2.9999999999999997E-4</v>
      </c>
      <c r="G26" s="134" t="s">
        <v>9</v>
      </c>
      <c r="H26" s="144" t="s">
        <v>9</v>
      </c>
      <c r="J26" s="105"/>
      <c r="K26" s="105"/>
      <c r="L26" s="105"/>
      <c r="M26" s="105"/>
      <c r="N26" s="105"/>
      <c r="O26" s="105"/>
      <c r="P26" s="76"/>
      <c r="Q26" s="76"/>
      <c r="R26" s="76"/>
    </row>
    <row r="27" spans="2:18" ht="18" thickBot="1">
      <c r="B27" s="414" t="s">
        <v>212</v>
      </c>
      <c r="C27" s="423">
        <v>2.4299999999999999E-2</v>
      </c>
      <c r="D27" s="424" t="s">
        <v>9</v>
      </c>
      <c r="E27" s="144" t="s">
        <v>9</v>
      </c>
      <c r="F27" s="430">
        <v>2.4299999999999999E-2</v>
      </c>
      <c r="G27" s="140" t="s">
        <v>9</v>
      </c>
      <c r="H27" s="144" t="s">
        <v>9</v>
      </c>
      <c r="J27" s="105"/>
      <c r="K27" s="105"/>
      <c r="L27" s="105"/>
      <c r="M27" s="105"/>
      <c r="N27" s="105"/>
      <c r="O27" s="105"/>
      <c r="P27" s="76"/>
      <c r="Q27" s="76"/>
      <c r="R27" s="76"/>
    </row>
    <row r="28" spans="2:18" ht="30" customHeight="1" thickBot="1">
      <c r="B28" s="7" t="s">
        <v>185</v>
      </c>
      <c r="C28" s="425">
        <v>0.26300000000000001</v>
      </c>
      <c r="D28" s="426">
        <v>0.24099999999999999</v>
      </c>
      <c r="E28" s="432">
        <f>(C28-D28)/D28</f>
        <v>9.1286307053941987E-2</v>
      </c>
      <c r="F28" s="431">
        <v>0.253</v>
      </c>
      <c r="G28" s="139">
        <v>0.22900000000000001</v>
      </c>
      <c r="H28" s="432">
        <v>0.106</v>
      </c>
      <c r="J28" s="106"/>
      <c r="K28" s="106"/>
      <c r="L28" s="106"/>
      <c r="M28" s="106"/>
      <c r="N28" s="106"/>
      <c r="O28" s="106"/>
      <c r="P28" s="76"/>
      <c r="Q28" s="76"/>
      <c r="R28" s="76"/>
    </row>
    <row r="29" spans="2:18" ht="10.5" customHeight="1">
      <c r="H29" s="75"/>
      <c r="J29" s="76"/>
      <c r="K29" s="76"/>
      <c r="L29" s="76"/>
      <c r="M29" s="76"/>
      <c r="N29" s="76"/>
      <c r="O29" s="76"/>
      <c r="P29" s="76"/>
      <c r="Q29" s="76"/>
      <c r="R29" s="76"/>
    </row>
    <row r="30" spans="2:18">
      <c r="B30" s="91" t="s">
        <v>186</v>
      </c>
      <c r="H30" s="76"/>
      <c r="J30" s="76"/>
      <c r="K30" s="76"/>
      <c r="L30" s="76"/>
      <c r="M30" s="76"/>
      <c r="N30" s="76"/>
      <c r="O30" s="76"/>
      <c r="P30" s="76"/>
      <c r="Q30" s="76"/>
      <c r="R30" s="76"/>
    </row>
    <row r="31" spans="2:18">
      <c r="B31" s="91" t="s">
        <v>215</v>
      </c>
    </row>
    <row r="32" spans="2:18" ht="14.25" customHeight="1">
      <c r="B32" s="91" t="s">
        <v>216</v>
      </c>
    </row>
    <row r="33" spans="2:11" ht="14.25" customHeight="1">
      <c r="B33" s="91" t="s">
        <v>187</v>
      </c>
    </row>
    <row r="34" spans="2:11" ht="14.25" customHeight="1">
      <c r="B34" s="91" t="s">
        <v>188</v>
      </c>
    </row>
    <row r="35" spans="2:11" ht="14.25" customHeight="1">
      <c r="B35" s="91" t="s">
        <v>189</v>
      </c>
    </row>
    <row r="36" spans="2:11" ht="36.75" customHeight="1">
      <c r="B36" s="495" t="s">
        <v>190</v>
      </c>
      <c r="C36" s="495"/>
      <c r="D36" s="495"/>
      <c r="E36" s="495"/>
      <c r="F36" s="495"/>
      <c r="G36" s="495"/>
      <c r="H36" s="495"/>
    </row>
    <row r="37" spans="2:11" ht="14.25" customHeight="1">
      <c r="B37" s="91" t="s">
        <v>191</v>
      </c>
    </row>
    <row r="38" spans="2:11" ht="14.25" customHeight="1">
      <c r="B38" s="495" t="s">
        <v>192</v>
      </c>
      <c r="C38" s="495"/>
      <c r="D38" s="495"/>
      <c r="E38" s="495"/>
      <c r="F38" s="495"/>
      <c r="G38" s="495"/>
      <c r="H38" s="495"/>
    </row>
    <row r="39" spans="2:11" ht="14.25" customHeight="1">
      <c r="B39" s="495" t="s">
        <v>213</v>
      </c>
      <c r="C39" s="495"/>
      <c r="D39" s="495"/>
      <c r="E39" s="495"/>
      <c r="F39" s="342"/>
      <c r="G39" s="342"/>
      <c r="H39" s="342"/>
    </row>
    <row r="40" spans="2:11" ht="14.25" customHeight="1">
      <c r="B40" s="495" t="s">
        <v>214</v>
      </c>
      <c r="C40" s="495"/>
      <c r="D40" s="495"/>
      <c r="E40" s="495"/>
      <c r="F40" s="495"/>
      <c r="G40" s="342"/>
      <c r="H40" s="342"/>
    </row>
    <row r="41" spans="2:11" ht="14.25" customHeight="1">
      <c r="B41" s="91"/>
    </row>
    <row r="42" spans="2:11" ht="15" thickBot="1"/>
    <row r="43" spans="2:11" ht="20.25" customHeight="1" thickBot="1">
      <c r="B43" s="498" t="s">
        <v>193</v>
      </c>
      <c r="C43" s="483" t="s">
        <v>209</v>
      </c>
      <c r="D43" s="484"/>
      <c r="E43" s="485"/>
      <c r="F43" s="483" t="s">
        <v>210</v>
      </c>
      <c r="G43" s="484"/>
      <c r="H43" s="485"/>
    </row>
    <row r="44" spans="2:11" ht="20.25" customHeight="1" thickBot="1">
      <c r="B44" s="499"/>
      <c r="C44" s="135">
        <v>2014</v>
      </c>
      <c r="D44" s="10">
        <v>2013</v>
      </c>
      <c r="E44" s="9" t="s">
        <v>44</v>
      </c>
      <c r="F44" s="135">
        <v>2014</v>
      </c>
      <c r="G44" s="10">
        <v>2013</v>
      </c>
      <c r="H44" s="9" t="s">
        <v>44</v>
      </c>
      <c r="K44" s="85"/>
    </row>
    <row r="45" spans="2:11" ht="18" customHeight="1">
      <c r="B45" s="110" t="s">
        <v>8</v>
      </c>
      <c r="C45" s="441">
        <v>0.999</v>
      </c>
      <c r="D45" s="442">
        <v>0.98699999999999999</v>
      </c>
      <c r="E45" s="438">
        <f>(C45-D45)/D45</f>
        <v>1.2158054711246211E-2</v>
      </c>
      <c r="F45" s="433">
        <v>0.998</v>
      </c>
      <c r="G45" s="434">
        <v>0.98599999999999999</v>
      </c>
      <c r="H45" s="438">
        <f>(F45-G45)/G45</f>
        <v>1.2170385395537536E-2</v>
      </c>
      <c r="K45" s="86"/>
    </row>
    <row r="46" spans="2:11" ht="18" customHeight="1">
      <c r="B46" s="111" t="s">
        <v>1</v>
      </c>
      <c r="C46" s="441">
        <v>0.64</v>
      </c>
      <c r="D46" s="442">
        <v>0.63</v>
      </c>
      <c r="E46" s="438">
        <f t="shared" ref="E46:E61" si="4">(C46-D46)/D46</f>
        <v>1.5873015873015886E-2</v>
      </c>
      <c r="F46" s="433">
        <v>0.64300000000000002</v>
      </c>
      <c r="G46" s="434">
        <v>0.629</v>
      </c>
      <c r="H46" s="438">
        <f t="shared" ref="H46:H61" si="5">(F46-G46)/G46</f>
        <v>2.2257551669316394E-2</v>
      </c>
      <c r="K46" s="86"/>
    </row>
    <row r="47" spans="2:11" ht="18" customHeight="1">
      <c r="B47" s="111" t="s">
        <v>2</v>
      </c>
      <c r="C47" s="441">
        <v>0.56799999999999995</v>
      </c>
      <c r="D47" s="442">
        <v>0.54900000000000004</v>
      </c>
      <c r="E47" s="438">
        <f t="shared" si="4"/>
        <v>3.4608378870673778E-2</v>
      </c>
      <c r="F47" s="433">
        <v>0.56100000000000005</v>
      </c>
      <c r="G47" s="434">
        <v>0.54300000000000004</v>
      </c>
      <c r="H47" s="438">
        <f t="shared" si="5"/>
        <v>3.3149171270718258E-2</v>
      </c>
      <c r="K47" s="86"/>
    </row>
    <row r="48" spans="2:11" ht="18" customHeight="1">
      <c r="B48" s="111" t="s">
        <v>3</v>
      </c>
      <c r="C48" s="441">
        <v>0.495</v>
      </c>
      <c r="D48" s="442">
        <v>0.495</v>
      </c>
      <c r="E48" s="438">
        <f t="shared" si="4"/>
        <v>0</v>
      </c>
      <c r="F48" s="433">
        <v>0.498</v>
      </c>
      <c r="G48" s="434">
        <v>0.49099999999999999</v>
      </c>
      <c r="H48" s="438">
        <f t="shared" si="5"/>
        <v>1.4256619144602864E-2</v>
      </c>
      <c r="K48" s="86"/>
    </row>
    <row r="49" spans="2:11" ht="18" customHeight="1">
      <c r="B49" s="111" t="s">
        <v>7</v>
      </c>
      <c r="C49" s="441">
        <v>0.35499999999999998</v>
      </c>
      <c r="D49" s="442">
        <v>0.34300000000000003</v>
      </c>
      <c r="E49" s="438">
        <f t="shared" si="4"/>
        <v>3.4985422740524651E-2</v>
      </c>
      <c r="F49" s="433">
        <v>0.35399999999999998</v>
      </c>
      <c r="G49" s="434">
        <v>0.33600000000000002</v>
      </c>
      <c r="H49" s="438">
        <f t="shared" si="5"/>
        <v>5.357142857142845E-2</v>
      </c>
      <c r="K49" s="86"/>
    </row>
    <row r="50" spans="2:11" ht="18" customHeight="1">
      <c r="B50" s="111" t="s">
        <v>11</v>
      </c>
      <c r="C50" s="441">
        <v>0.90900000000000003</v>
      </c>
      <c r="D50" s="442">
        <v>0.82299999999999995</v>
      </c>
      <c r="E50" s="438">
        <f t="shared" si="4"/>
        <v>0.10449574726609974</v>
      </c>
      <c r="F50" s="433">
        <v>0.89600000000000002</v>
      </c>
      <c r="G50" s="434">
        <v>0.753</v>
      </c>
      <c r="H50" s="438">
        <f t="shared" si="5"/>
        <v>0.18990703851261623</v>
      </c>
      <c r="K50" s="86"/>
    </row>
    <row r="51" spans="2:11" ht="18" customHeight="1">
      <c r="B51" s="111" t="s">
        <v>4</v>
      </c>
      <c r="C51" s="441">
        <v>0.51500000000000001</v>
      </c>
      <c r="D51" s="442">
        <v>0.49199999999999999</v>
      </c>
      <c r="E51" s="438">
        <f t="shared" si="4"/>
        <v>4.6747967479674836E-2</v>
      </c>
      <c r="F51" s="433">
        <v>0.51100000000000001</v>
      </c>
      <c r="G51" s="434">
        <v>0.47499999999999998</v>
      </c>
      <c r="H51" s="438">
        <f t="shared" si="5"/>
        <v>7.5789473684210601E-2</v>
      </c>
      <c r="K51" s="86"/>
    </row>
    <row r="52" spans="2:11" ht="18" customHeight="1">
      <c r="B52" s="111" t="s">
        <v>10</v>
      </c>
      <c r="C52" s="441">
        <v>0.434</v>
      </c>
      <c r="D52" s="442">
        <v>0.40200000000000002</v>
      </c>
      <c r="E52" s="438">
        <f t="shared" si="4"/>
        <v>7.9601990049751173E-2</v>
      </c>
      <c r="F52" s="433">
        <v>0.42799999999999999</v>
      </c>
      <c r="G52" s="434">
        <v>0.39200000000000002</v>
      </c>
      <c r="H52" s="438">
        <f t="shared" si="5"/>
        <v>9.1836734693877486E-2</v>
      </c>
      <c r="K52" s="86"/>
    </row>
    <row r="53" spans="2:11" ht="18" customHeight="1">
      <c r="B53" s="111" t="s">
        <v>5</v>
      </c>
      <c r="C53" s="441">
        <v>0.55200000000000005</v>
      </c>
      <c r="D53" s="442">
        <v>0.53600000000000003</v>
      </c>
      <c r="E53" s="438">
        <f t="shared" si="4"/>
        <v>2.985074626865674E-2</v>
      </c>
      <c r="F53" s="433">
        <v>0.54900000000000004</v>
      </c>
      <c r="G53" s="434">
        <v>0.53</v>
      </c>
      <c r="H53" s="438">
        <f t="shared" si="5"/>
        <v>3.5849056603773612E-2</v>
      </c>
      <c r="K53" s="86"/>
    </row>
    <row r="54" spans="2:11" ht="18" customHeight="1">
      <c r="B54" s="111" t="s">
        <v>6</v>
      </c>
      <c r="C54" s="441">
        <v>0.47599999999999998</v>
      </c>
      <c r="D54" s="442">
        <v>0.432</v>
      </c>
      <c r="E54" s="438">
        <f t="shared" si="4"/>
        <v>0.10185185185185182</v>
      </c>
      <c r="F54" s="433">
        <v>0.47099999999999997</v>
      </c>
      <c r="G54" s="434">
        <v>0.42199999999999999</v>
      </c>
      <c r="H54" s="438">
        <f t="shared" si="5"/>
        <v>0.11611374407582936</v>
      </c>
      <c r="K54" s="86"/>
    </row>
    <row r="55" spans="2:11" ht="18" customHeight="1">
      <c r="B55" s="111" t="s">
        <v>14</v>
      </c>
      <c r="C55" s="441">
        <v>0.38300000000000001</v>
      </c>
      <c r="D55" s="442">
        <v>0.36</v>
      </c>
      <c r="E55" s="438">
        <f t="shared" si="4"/>
        <v>6.3888888888888953E-2</v>
      </c>
      <c r="F55" s="433">
        <v>0.38</v>
      </c>
      <c r="G55" s="434">
        <v>0.34899999999999998</v>
      </c>
      <c r="H55" s="438">
        <f t="shared" si="5"/>
        <v>8.8825214899713553E-2</v>
      </c>
      <c r="K55" s="86"/>
    </row>
    <row r="56" spans="2:11" ht="18" customHeight="1">
      <c r="B56" s="111" t="s">
        <v>15</v>
      </c>
      <c r="C56" s="441">
        <v>0.55700000000000005</v>
      </c>
      <c r="D56" s="442">
        <v>0.54700000000000004</v>
      </c>
      <c r="E56" s="438">
        <f t="shared" si="4"/>
        <v>1.828153564899453E-2</v>
      </c>
      <c r="F56" s="433">
        <v>0.55700000000000005</v>
      </c>
      <c r="G56" s="434">
        <v>0.54300000000000004</v>
      </c>
      <c r="H56" s="438">
        <f t="shared" si="5"/>
        <v>2.5782688766114201E-2</v>
      </c>
      <c r="K56" s="86"/>
    </row>
    <row r="57" spans="2:11" ht="18" customHeight="1">
      <c r="B57" s="111" t="s">
        <v>16</v>
      </c>
      <c r="C57" s="441">
        <v>0.21</v>
      </c>
      <c r="D57" s="442">
        <v>0.21199999999999999</v>
      </c>
      <c r="E57" s="438">
        <f t="shared" si="4"/>
        <v>-9.4339622641509517E-3</v>
      </c>
      <c r="F57" s="433">
        <v>0.21099999999999999</v>
      </c>
      <c r="G57" s="434">
        <v>0.20599999999999999</v>
      </c>
      <c r="H57" s="438">
        <f t="shared" si="5"/>
        <v>2.4271844660194199E-2</v>
      </c>
      <c r="K57" s="86"/>
    </row>
    <row r="58" spans="2:11" ht="18" customHeight="1">
      <c r="B58" s="111" t="s">
        <v>24</v>
      </c>
      <c r="C58" s="441">
        <v>0.251</v>
      </c>
      <c r="D58" s="442">
        <v>0.23200000000000001</v>
      </c>
      <c r="E58" s="438">
        <f t="shared" si="4"/>
        <v>8.1896551724137887E-2</v>
      </c>
      <c r="F58" s="433">
        <v>0.251</v>
      </c>
      <c r="G58" s="434">
        <v>0.214</v>
      </c>
      <c r="H58" s="438">
        <f t="shared" si="5"/>
        <v>0.17289719626168226</v>
      </c>
      <c r="K58" s="86"/>
    </row>
    <row r="59" spans="2:11" ht="18" customHeight="1">
      <c r="B59" s="111" t="s">
        <v>18</v>
      </c>
      <c r="C59" s="441">
        <v>0.34699999999999998</v>
      </c>
      <c r="D59" s="442">
        <v>0.32600000000000001</v>
      </c>
      <c r="E59" s="438">
        <f t="shared" si="4"/>
        <v>6.4417177914110307E-2</v>
      </c>
      <c r="F59" s="433">
        <v>0.35199999999999998</v>
      </c>
      <c r="G59" s="434">
        <v>0.30499999999999999</v>
      </c>
      <c r="H59" s="438">
        <f t="shared" si="5"/>
        <v>0.15409836065573768</v>
      </c>
      <c r="K59" s="86"/>
    </row>
    <row r="60" spans="2:11" ht="18" customHeight="1">
      <c r="B60" s="111" t="s">
        <v>19</v>
      </c>
      <c r="C60" s="441">
        <v>0.23799999999999999</v>
      </c>
      <c r="D60" s="442">
        <v>0.20599999999999999</v>
      </c>
      <c r="E60" s="438">
        <f t="shared" si="4"/>
        <v>0.15533980582524273</v>
      </c>
      <c r="F60" s="433">
        <v>0.23599999999999999</v>
      </c>
      <c r="G60" s="434">
        <v>0.184</v>
      </c>
      <c r="H60" s="438">
        <f t="shared" si="5"/>
        <v>0.28260869565217389</v>
      </c>
      <c r="K60" s="86"/>
    </row>
    <row r="61" spans="2:11" ht="18" customHeight="1">
      <c r="B61" s="111" t="s">
        <v>25</v>
      </c>
      <c r="C61" s="441">
        <v>0.377</v>
      </c>
      <c r="D61" s="442">
        <v>0.215</v>
      </c>
      <c r="E61" s="438">
        <f t="shared" si="4"/>
        <v>0.75348837209302333</v>
      </c>
      <c r="F61" s="433">
        <v>0.379</v>
      </c>
      <c r="G61" s="434">
        <v>0.215</v>
      </c>
      <c r="H61" s="438">
        <f t="shared" si="5"/>
        <v>0.76279069767441865</v>
      </c>
      <c r="K61" s="86"/>
    </row>
    <row r="62" spans="2:11" ht="18" customHeight="1">
      <c r="B62" s="111" t="s">
        <v>26</v>
      </c>
      <c r="C62" s="441">
        <v>0.40100000000000002</v>
      </c>
      <c r="D62" s="442" t="s">
        <v>9</v>
      </c>
      <c r="E62" s="439" t="s">
        <v>9</v>
      </c>
      <c r="F62" s="433">
        <v>0.38300000000000001</v>
      </c>
      <c r="G62" s="435" t="s">
        <v>9</v>
      </c>
      <c r="H62" s="439" t="s">
        <v>9</v>
      </c>
      <c r="K62" s="86"/>
    </row>
    <row r="63" spans="2:11" ht="18" customHeight="1">
      <c r="B63" s="111" t="s">
        <v>12</v>
      </c>
      <c r="C63" s="441">
        <v>0.997</v>
      </c>
      <c r="D63" s="442">
        <v>0.98699999999999999</v>
      </c>
      <c r="E63" s="438">
        <f t="shared" ref="E63:E64" si="6">(C63-D63)/D63</f>
        <v>1.0131712259371843E-2</v>
      </c>
      <c r="F63" s="433">
        <v>0.996</v>
      </c>
      <c r="G63" s="434">
        <v>0.96299999999999997</v>
      </c>
      <c r="H63" s="438">
        <f t="shared" ref="H63:H64" si="7">(F63-G63)/G63</f>
        <v>3.4267912772585701E-2</v>
      </c>
      <c r="K63" s="86"/>
    </row>
    <row r="64" spans="2:11" ht="18" customHeight="1">
      <c r="B64" s="111" t="s">
        <v>13</v>
      </c>
      <c r="C64" s="441">
        <v>0.9</v>
      </c>
      <c r="D64" s="442">
        <v>0.85</v>
      </c>
      <c r="E64" s="438">
        <f t="shared" si="6"/>
        <v>5.8823529411764761E-2</v>
      </c>
      <c r="F64" s="433">
        <v>0.9</v>
      </c>
      <c r="G64" s="434">
        <v>0.79700000000000004</v>
      </c>
      <c r="H64" s="438">
        <f t="shared" si="7"/>
        <v>0.12923462986198239</v>
      </c>
      <c r="K64" s="86"/>
    </row>
    <row r="65" spans="2:11" ht="18" customHeight="1">
      <c r="B65" s="111" t="s">
        <v>219</v>
      </c>
      <c r="C65" s="441">
        <v>0.26400000000000001</v>
      </c>
      <c r="D65" s="442" t="s">
        <v>9</v>
      </c>
      <c r="E65" s="439" t="s">
        <v>9</v>
      </c>
      <c r="F65" s="433">
        <v>0.26400000000000001</v>
      </c>
      <c r="G65" s="435" t="s">
        <v>9</v>
      </c>
      <c r="H65" s="439" t="s">
        <v>9</v>
      </c>
      <c r="K65" s="86"/>
    </row>
    <row r="66" spans="2:11" ht="16.5" thickBot="1">
      <c r="B66" s="112" t="s">
        <v>220</v>
      </c>
      <c r="C66" s="443">
        <v>0.27800000000000002</v>
      </c>
      <c r="D66" s="444" t="s">
        <v>9</v>
      </c>
      <c r="E66" s="440" t="s">
        <v>9</v>
      </c>
      <c r="F66" s="437">
        <v>0.27800000000000002</v>
      </c>
      <c r="G66" s="436" t="s">
        <v>9</v>
      </c>
      <c r="H66" s="440" t="s">
        <v>9</v>
      </c>
      <c r="K66" s="86"/>
    </row>
    <row r="67" spans="2:11" ht="10.5" customHeight="1">
      <c r="K67" s="87"/>
    </row>
    <row r="68" spans="2:11" ht="14.25" customHeight="1">
      <c r="B68" s="500" t="s">
        <v>194</v>
      </c>
      <c r="C68" s="500"/>
      <c r="D68" s="500"/>
      <c r="E68" s="500"/>
      <c r="F68" s="500"/>
      <c r="G68" s="500"/>
      <c r="H68" s="500"/>
      <c r="I68" s="87"/>
    </row>
    <row r="69" spans="2:11">
      <c r="B69" s="500" t="s">
        <v>195</v>
      </c>
      <c r="C69" s="500"/>
      <c r="D69" s="500"/>
      <c r="E69" s="500"/>
      <c r="F69" s="500"/>
      <c r="G69" s="500"/>
      <c r="H69" s="500"/>
    </row>
    <row r="70" spans="2:11" s="124" customFormat="1" ht="28.5" customHeight="1">
      <c r="B70" s="495" t="s">
        <v>196</v>
      </c>
      <c r="C70" s="495"/>
      <c r="D70" s="495"/>
      <c r="E70" s="495"/>
      <c r="F70" s="495"/>
      <c r="G70" s="495"/>
      <c r="H70" s="495"/>
    </row>
    <row r="71" spans="2:11">
      <c r="B71" s="220" t="s">
        <v>197</v>
      </c>
      <c r="C71" s="92"/>
      <c r="D71" s="92"/>
      <c r="E71" s="92"/>
    </row>
    <row r="72" spans="2:11" ht="14.25" customHeight="1">
      <c r="B72" s="495" t="s">
        <v>198</v>
      </c>
      <c r="C72" s="495"/>
      <c r="D72" s="495"/>
      <c r="E72" s="495"/>
      <c r="F72" s="495"/>
      <c r="G72" s="495"/>
      <c r="H72" s="495"/>
    </row>
    <row r="73" spans="2:11" ht="14.25" customHeight="1">
      <c r="B73" s="495" t="s">
        <v>199</v>
      </c>
      <c r="C73" s="495"/>
      <c r="D73" s="495"/>
      <c r="E73" s="495"/>
      <c r="F73" s="495"/>
      <c r="G73" s="495"/>
      <c r="H73" s="495"/>
    </row>
    <row r="74" spans="2:11">
      <c r="B74" s="220" t="s">
        <v>200</v>
      </c>
    </row>
    <row r="75" spans="2:11">
      <c r="B75" s="343" t="s">
        <v>217</v>
      </c>
    </row>
    <row r="76" spans="2:11">
      <c r="B76" s="343" t="s">
        <v>218</v>
      </c>
    </row>
  </sheetData>
  <mergeCells count="15">
    <mergeCell ref="B73:H73"/>
    <mergeCell ref="C2:E2"/>
    <mergeCell ref="F2:H2"/>
    <mergeCell ref="C43:E43"/>
    <mergeCell ref="F43:H43"/>
    <mergeCell ref="B2:B3"/>
    <mergeCell ref="B43:B44"/>
    <mergeCell ref="B68:H68"/>
    <mergeCell ref="B38:H38"/>
    <mergeCell ref="B69:H69"/>
    <mergeCell ref="B70:H70"/>
    <mergeCell ref="B72:H72"/>
    <mergeCell ref="B36:H36"/>
    <mergeCell ref="B39:E39"/>
    <mergeCell ref="B40:F40"/>
  </mergeCells>
  <pageMargins left="0.7" right="0.7" top="0.75" bottom="0.75" header="0.3" footer="0.3"/>
  <pageSetup paperSize="9" scale="56" orientation="portrait" horizontalDpi="4294967294" r:id="rId1"/>
</worksheet>
</file>

<file path=xl/worksheets/sheet7.xml><?xml version="1.0" encoding="utf-8"?>
<worksheet xmlns="http://schemas.openxmlformats.org/spreadsheetml/2006/main" xmlns:r="http://schemas.openxmlformats.org/officeDocument/2006/relationships">
  <dimension ref="A1:T32"/>
  <sheetViews>
    <sheetView showGridLines="0" zoomScaleNormal="100" workbookViewId="0">
      <pane xSplit="2" ySplit="5" topLeftCell="C6" activePane="bottomRight" state="frozen"/>
      <selection pane="topRight" activeCell="C1" sqref="C1"/>
      <selection pane="bottomLeft" activeCell="A6" sqref="A6"/>
      <selection pane="bottomRight" activeCell="C6" sqref="C6"/>
    </sheetView>
  </sheetViews>
  <sheetFormatPr defaultRowHeight="14.25"/>
  <cols>
    <col min="1" max="1" width="1.625" customWidth="1"/>
    <col min="2" max="2" width="52.375" customWidth="1"/>
    <col min="3" max="12" width="12.625" customWidth="1"/>
  </cols>
  <sheetData>
    <row r="1" spans="1:20" ht="135" customHeight="1">
      <c r="B1" s="494" t="s">
        <v>230</v>
      </c>
      <c r="C1" s="494"/>
      <c r="D1" s="494"/>
      <c r="E1" s="494"/>
      <c r="F1" s="494"/>
      <c r="G1" s="494"/>
      <c r="H1" s="494"/>
      <c r="I1" s="494"/>
      <c r="J1" s="494"/>
      <c r="K1" s="494"/>
      <c r="L1" s="494"/>
    </row>
    <row r="2" spans="1:20" ht="50.25" customHeight="1" thickBot="1">
      <c r="A2" s="1"/>
      <c r="B2" s="27" t="s">
        <v>38</v>
      </c>
      <c r="C2" s="83"/>
      <c r="D2" s="83"/>
      <c r="E2" s="83"/>
      <c r="F2" s="83"/>
      <c r="G2" s="83"/>
      <c r="H2" s="83"/>
      <c r="I2" s="83"/>
      <c r="J2" s="83"/>
      <c r="K2" s="83"/>
      <c r="L2" s="83"/>
    </row>
    <row r="3" spans="1:20" ht="20.25" customHeight="1" thickBot="1">
      <c r="A3" s="1"/>
      <c r="B3" s="492" t="s">
        <v>65</v>
      </c>
      <c r="C3" s="483">
        <v>2012</v>
      </c>
      <c r="D3" s="484"/>
      <c r="E3" s="484"/>
      <c r="F3" s="484"/>
      <c r="G3" s="483">
        <v>2013</v>
      </c>
      <c r="H3" s="484"/>
      <c r="I3" s="484"/>
      <c r="J3" s="484"/>
      <c r="K3" s="483">
        <v>2014</v>
      </c>
      <c r="L3" s="485"/>
    </row>
    <row r="4" spans="1:20" ht="20.25" customHeight="1" thickBot="1">
      <c r="A4" s="1"/>
      <c r="B4" s="493"/>
      <c r="C4" s="169" t="s">
        <v>31</v>
      </c>
      <c r="D4" s="170" t="s">
        <v>32</v>
      </c>
      <c r="E4" s="170" t="s">
        <v>33</v>
      </c>
      <c r="F4" s="170" t="s">
        <v>34</v>
      </c>
      <c r="G4" s="169" t="s">
        <v>31</v>
      </c>
      <c r="H4" s="170" t="s">
        <v>32</v>
      </c>
      <c r="I4" s="170" t="s">
        <v>33</v>
      </c>
      <c r="J4" s="170" t="s">
        <v>34</v>
      </c>
      <c r="K4" s="169" t="s">
        <v>31</v>
      </c>
      <c r="L4" s="174" t="s">
        <v>32</v>
      </c>
    </row>
    <row r="5" spans="1:20" ht="20.25" customHeight="1" thickBot="1">
      <c r="A5" s="1"/>
      <c r="B5" s="241" t="s">
        <v>170</v>
      </c>
      <c r="C5" s="319" t="s">
        <v>9</v>
      </c>
      <c r="D5" s="352" t="s">
        <v>9</v>
      </c>
      <c r="E5" s="352" t="s">
        <v>9</v>
      </c>
      <c r="F5" s="353" t="s">
        <v>9</v>
      </c>
      <c r="G5" s="160">
        <f t="shared" ref="G5:L5" si="0">G7+G23</f>
        <v>16348336</v>
      </c>
      <c r="H5" s="19">
        <f t="shared" si="0"/>
        <v>16434266</v>
      </c>
      <c r="I5" s="19">
        <f t="shared" si="0"/>
        <v>16627551</v>
      </c>
      <c r="J5" s="19">
        <f t="shared" si="0"/>
        <v>16447334</v>
      </c>
      <c r="K5" s="160">
        <f t="shared" si="0"/>
        <v>16333003</v>
      </c>
      <c r="L5" s="161">
        <f t="shared" si="0"/>
        <v>16250497</v>
      </c>
      <c r="N5" s="95"/>
      <c r="O5" s="95"/>
      <c r="P5" s="95"/>
      <c r="Q5" s="95"/>
      <c r="R5" s="95"/>
      <c r="S5" s="76"/>
    </row>
    <row r="6" spans="1:20" ht="20.25" customHeight="1">
      <c r="A6" s="1"/>
      <c r="B6" s="340" t="s">
        <v>171</v>
      </c>
      <c r="C6" s="162"/>
      <c r="D6" s="21"/>
      <c r="E6" s="21"/>
      <c r="F6" s="21"/>
      <c r="G6" s="264"/>
      <c r="H6" s="21"/>
      <c r="I6" s="21"/>
      <c r="J6" s="21"/>
      <c r="K6" s="278"/>
      <c r="L6" s="163"/>
      <c r="N6" s="93"/>
      <c r="O6" s="93"/>
      <c r="P6" s="93"/>
      <c r="Q6" s="93"/>
      <c r="R6" s="93"/>
      <c r="S6" s="76"/>
    </row>
    <row r="7" spans="1:20" s="234" customFormat="1" ht="20.25" customHeight="1">
      <c r="A7" s="233"/>
      <c r="B7" s="339" t="s">
        <v>172</v>
      </c>
      <c r="C7" s="164">
        <f>C8+C10+C11</f>
        <v>11532547</v>
      </c>
      <c r="D7" s="152">
        <f t="shared" ref="D7:L7" si="1">D8+D10+D11</f>
        <v>11516833</v>
      </c>
      <c r="E7" s="152">
        <f t="shared" si="1"/>
        <v>11605099</v>
      </c>
      <c r="F7" s="152">
        <f t="shared" si="1"/>
        <v>11735100</v>
      </c>
      <c r="G7" s="164">
        <f t="shared" si="1"/>
        <v>11799951</v>
      </c>
      <c r="H7" s="152">
        <f t="shared" si="1"/>
        <v>11868947</v>
      </c>
      <c r="I7" s="152">
        <f t="shared" si="1"/>
        <v>11908422</v>
      </c>
      <c r="J7" s="152">
        <f t="shared" si="1"/>
        <v>11978807</v>
      </c>
      <c r="K7" s="164">
        <f t="shared" si="1"/>
        <v>11982678</v>
      </c>
      <c r="L7" s="165">
        <f t="shared" si="1"/>
        <v>12023369</v>
      </c>
      <c r="N7" s="95"/>
      <c r="O7" s="95"/>
      <c r="P7" s="95"/>
      <c r="Q7" s="95"/>
      <c r="R7" s="95"/>
      <c r="S7" s="235"/>
    </row>
    <row r="8" spans="1:20" ht="20.25" customHeight="1">
      <c r="A8" s="1"/>
      <c r="B8" s="147" t="s">
        <v>173</v>
      </c>
      <c r="C8" s="162">
        <v>3885022</v>
      </c>
      <c r="D8" s="21">
        <v>3868733</v>
      </c>
      <c r="E8" s="21">
        <v>3921673</v>
      </c>
      <c r="F8" s="21">
        <v>3994875</v>
      </c>
      <c r="G8" s="162">
        <v>4047592</v>
      </c>
      <c r="H8" s="21">
        <v>4127560</v>
      </c>
      <c r="I8" s="21">
        <v>4160343</v>
      </c>
      <c r="J8" s="21">
        <v>4212323</v>
      </c>
      <c r="K8" s="162">
        <v>4236986</v>
      </c>
      <c r="L8" s="163">
        <v>4255544</v>
      </c>
      <c r="N8" s="93"/>
      <c r="O8" s="93"/>
      <c r="P8" s="93"/>
      <c r="Q8" s="93"/>
      <c r="R8" s="93"/>
      <c r="S8" s="76"/>
    </row>
    <row r="9" spans="1:20" s="273" customFormat="1" ht="20.25" customHeight="1">
      <c r="A9" s="270"/>
      <c r="B9" s="148" t="s">
        <v>27</v>
      </c>
      <c r="C9" s="271">
        <v>394001</v>
      </c>
      <c r="D9" s="272">
        <v>416027</v>
      </c>
      <c r="E9" s="272">
        <v>470578</v>
      </c>
      <c r="F9" s="272">
        <v>510617</v>
      </c>
      <c r="G9" s="271">
        <v>559997</v>
      </c>
      <c r="H9" s="272">
        <v>633475</v>
      </c>
      <c r="I9" s="272">
        <v>680316</v>
      </c>
      <c r="J9" s="272">
        <v>719935</v>
      </c>
      <c r="K9" s="162">
        <v>749319</v>
      </c>
      <c r="L9" s="282">
        <v>771481</v>
      </c>
      <c r="N9" s="354"/>
      <c r="O9" s="354"/>
      <c r="P9" s="354"/>
      <c r="Q9" s="354"/>
      <c r="R9" s="354"/>
      <c r="S9" s="275"/>
    </row>
    <row r="10" spans="1:20" ht="20.25" customHeight="1">
      <c r="A10" s="1"/>
      <c r="B10" s="147" t="s">
        <v>174</v>
      </c>
      <c r="C10" s="162">
        <v>6985015</v>
      </c>
      <c r="D10" s="21">
        <v>6978192</v>
      </c>
      <c r="E10" s="21">
        <v>6976594</v>
      </c>
      <c r="F10" s="21">
        <v>6979590</v>
      </c>
      <c r="G10" s="162">
        <v>6941638</v>
      </c>
      <c r="H10" s="21">
        <v>6891314</v>
      </c>
      <c r="I10" s="21">
        <v>6834719</v>
      </c>
      <c r="J10" s="21">
        <v>6778675</v>
      </c>
      <c r="K10" s="162">
        <v>6713629</v>
      </c>
      <c r="L10" s="163">
        <v>6644687</v>
      </c>
      <c r="N10" s="93"/>
      <c r="O10" s="93"/>
      <c r="P10" s="93"/>
      <c r="Q10" s="93"/>
      <c r="R10" s="93"/>
      <c r="S10" s="76"/>
    </row>
    <row r="11" spans="1:20" ht="20.25" customHeight="1">
      <c r="A11" s="1"/>
      <c r="B11" s="147" t="s">
        <v>28</v>
      </c>
      <c r="C11" s="162">
        <v>662510</v>
      </c>
      <c r="D11" s="21">
        <v>669908</v>
      </c>
      <c r="E11" s="21">
        <v>706832</v>
      </c>
      <c r="F11" s="21">
        <v>760635</v>
      </c>
      <c r="G11" s="162">
        <v>810721</v>
      </c>
      <c r="H11" s="21">
        <v>850073</v>
      </c>
      <c r="I11" s="21">
        <v>913360</v>
      </c>
      <c r="J11" s="21">
        <v>987809</v>
      </c>
      <c r="K11" s="355">
        <v>1032063</v>
      </c>
      <c r="L11" s="163">
        <v>1123138</v>
      </c>
      <c r="N11" s="93"/>
      <c r="O11" s="93"/>
      <c r="P11" s="93"/>
      <c r="Q11" s="93"/>
      <c r="R11" s="93"/>
      <c r="S11" s="76"/>
    </row>
    <row r="12" spans="1:20" ht="20.25" customHeight="1" thickBot="1">
      <c r="A12" s="1"/>
      <c r="B12" s="157" t="s">
        <v>175</v>
      </c>
      <c r="C12" s="262">
        <v>6282300</v>
      </c>
      <c r="D12" s="263">
        <v>6264412</v>
      </c>
      <c r="E12" s="263">
        <v>6281184</v>
      </c>
      <c r="F12" s="263">
        <v>6313423</v>
      </c>
      <c r="G12" s="262">
        <v>6318321</v>
      </c>
      <c r="H12" s="263">
        <v>6306877</v>
      </c>
      <c r="I12" s="263">
        <v>6285607</v>
      </c>
      <c r="J12" s="263">
        <v>6287658</v>
      </c>
      <c r="K12" s="262">
        <v>6260662</v>
      </c>
      <c r="L12" s="279">
        <v>6221111</v>
      </c>
      <c r="N12" s="96"/>
      <c r="O12" s="96"/>
      <c r="P12" s="97"/>
      <c r="Q12" s="96"/>
      <c r="R12" s="96"/>
      <c r="S12" s="97"/>
    </row>
    <row r="13" spans="1:20" ht="20.25" customHeight="1">
      <c r="A13" s="1"/>
      <c r="B13" s="158" t="s">
        <v>224</v>
      </c>
      <c r="C13" s="172">
        <v>92.474126579179355</v>
      </c>
      <c r="D13" s="84">
        <v>94.401994427856323</v>
      </c>
      <c r="E13" s="84">
        <v>93.752843754457913</v>
      </c>
      <c r="F13" s="84">
        <v>93.78740367529268</v>
      </c>
      <c r="G13" s="172">
        <v>89.081172631707332</v>
      </c>
      <c r="H13" s="84">
        <v>90.338847862983968</v>
      </c>
      <c r="I13" s="84">
        <v>87.559731518779913</v>
      </c>
      <c r="J13" s="84">
        <v>87.086062101834727</v>
      </c>
      <c r="K13" s="172">
        <v>84.784365820495296</v>
      </c>
      <c r="L13" s="173">
        <v>85.269882167307173</v>
      </c>
      <c r="M13" s="153"/>
      <c r="N13" s="265"/>
      <c r="O13" s="76"/>
      <c r="P13" s="76"/>
      <c r="Q13" s="6"/>
      <c r="R13" s="76"/>
      <c r="S13" s="76"/>
      <c r="T13" s="76"/>
    </row>
    <row r="14" spans="1:20" ht="20.25" customHeight="1">
      <c r="B14" s="149" t="s">
        <v>29</v>
      </c>
      <c r="C14" s="321" t="s">
        <v>9</v>
      </c>
      <c r="D14" s="322" t="s">
        <v>9</v>
      </c>
      <c r="E14" s="322" t="s">
        <v>9</v>
      </c>
      <c r="F14" s="89">
        <v>8.4252884188563901E-2</v>
      </c>
      <c r="G14" s="166">
        <v>8.6500864834109098E-2</v>
      </c>
      <c r="H14" s="89">
        <v>8.7995678097648605E-2</v>
      </c>
      <c r="I14" s="89">
        <v>8.95665783401738E-2</v>
      </c>
      <c r="J14" s="89">
        <v>9.1612274770678806E-2</v>
      </c>
      <c r="K14" s="166">
        <v>9.0641340484564806E-2</v>
      </c>
      <c r="L14" s="167">
        <v>8.7627794752018207E-2</v>
      </c>
      <c r="M14" s="153"/>
      <c r="O14" s="76"/>
      <c r="P14" s="76"/>
      <c r="Q14" s="76"/>
      <c r="R14" s="76"/>
      <c r="S14" s="76"/>
      <c r="T14" s="76"/>
    </row>
    <row r="15" spans="1:20" ht="20.25" customHeight="1" thickBot="1">
      <c r="B15" s="149" t="s">
        <v>225</v>
      </c>
      <c r="C15" s="266">
        <f t="shared" ref="C15:L15" si="2">C7/C12</f>
        <v>1.8357205163713926</v>
      </c>
      <c r="D15" s="267">
        <f t="shared" si="2"/>
        <v>1.838453952262399</v>
      </c>
      <c r="E15" s="267">
        <f t="shared" si="2"/>
        <v>1.8475973638091163</v>
      </c>
      <c r="F15" s="267">
        <f t="shared" si="2"/>
        <v>1.858753959619053</v>
      </c>
      <c r="G15" s="266">
        <f t="shared" si="2"/>
        <v>1.8675770034475931</v>
      </c>
      <c r="H15" s="267">
        <f t="shared" si="2"/>
        <v>1.8819055770391591</v>
      </c>
      <c r="I15" s="267">
        <f t="shared" si="2"/>
        <v>1.8945540184106324</v>
      </c>
      <c r="J15" s="267">
        <f t="shared" si="2"/>
        <v>1.9051301772456453</v>
      </c>
      <c r="K15" s="266">
        <f t="shared" si="2"/>
        <v>1.9139634115369908</v>
      </c>
      <c r="L15" s="285">
        <f t="shared" si="2"/>
        <v>1.9326723152825918</v>
      </c>
    </row>
    <row r="16" spans="1:20" ht="20.25" customHeight="1">
      <c r="A16" s="1"/>
      <c r="B16" s="156" t="s">
        <v>176</v>
      </c>
      <c r="C16" s="276">
        <f>C17+C19+C20</f>
        <v>11497022</v>
      </c>
      <c r="D16" s="277">
        <f t="shared" ref="D16:L16" si="3">D17+D19+D20</f>
        <v>11521707.333333334</v>
      </c>
      <c r="E16" s="277">
        <f t="shared" si="3"/>
        <v>11558288.666666666</v>
      </c>
      <c r="F16" s="277">
        <f t="shared" si="3"/>
        <v>11659474.499999998</v>
      </c>
      <c r="G16" s="276">
        <f t="shared" si="3"/>
        <v>11772317.5</v>
      </c>
      <c r="H16" s="277">
        <f t="shared" si="3"/>
        <v>11846506.666666668</v>
      </c>
      <c r="I16" s="277">
        <f t="shared" si="3"/>
        <v>11884573.833333334</v>
      </c>
      <c r="J16" s="277">
        <f t="shared" si="3"/>
        <v>11924709.5</v>
      </c>
      <c r="K16" s="276">
        <f t="shared" si="3"/>
        <v>11986199.166666666</v>
      </c>
      <c r="L16" s="280">
        <f t="shared" si="3"/>
        <v>11981389.166666666</v>
      </c>
      <c r="N16" s="94"/>
      <c r="O16" s="94"/>
      <c r="P16" s="98"/>
      <c r="Q16" s="94"/>
      <c r="R16" s="94"/>
      <c r="S16" s="98"/>
    </row>
    <row r="17" spans="1:19" ht="20.25" customHeight="1">
      <c r="A17" s="1"/>
      <c r="B17" s="147" t="s">
        <v>173</v>
      </c>
      <c r="C17" s="162">
        <v>3858338.3333333335</v>
      </c>
      <c r="D17" s="21">
        <v>3879833.8333333335</v>
      </c>
      <c r="E17" s="21">
        <v>3894623</v>
      </c>
      <c r="F17" s="21">
        <v>3955082</v>
      </c>
      <c r="G17" s="162">
        <v>4018306.5</v>
      </c>
      <c r="H17" s="21">
        <v>4098050.6666666665</v>
      </c>
      <c r="I17" s="21">
        <v>4144131.1666666665</v>
      </c>
      <c r="J17" s="21">
        <v>4175145</v>
      </c>
      <c r="K17" s="162">
        <v>4227450.166666667</v>
      </c>
      <c r="L17" s="163">
        <v>4243880</v>
      </c>
      <c r="N17" s="94"/>
      <c r="O17" s="94"/>
      <c r="P17" s="99"/>
      <c r="Q17" s="94"/>
      <c r="R17" s="94"/>
      <c r="S17" s="99"/>
    </row>
    <row r="18" spans="1:19" s="273" customFormat="1" ht="20.25" customHeight="1">
      <c r="A18" s="270"/>
      <c r="B18" s="148" t="s">
        <v>27</v>
      </c>
      <c r="C18" s="271">
        <v>358651.83333333331</v>
      </c>
      <c r="D18" s="272">
        <v>406943.33333333331</v>
      </c>
      <c r="E18" s="272">
        <v>443743.5</v>
      </c>
      <c r="F18" s="272">
        <v>494506.16666666669</v>
      </c>
      <c r="G18" s="271">
        <v>535271.33333333337</v>
      </c>
      <c r="H18" s="272">
        <v>600411.33333333337</v>
      </c>
      <c r="I18" s="272">
        <v>658474.5</v>
      </c>
      <c r="J18" s="272">
        <v>697977.83333333337</v>
      </c>
      <c r="K18" s="281">
        <v>736314.66666666663</v>
      </c>
      <c r="L18" s="282">
        <v>759922.33333333337</v>
      </c>
      <c r="N18" s="274"/>
      <c r="O18" s="274"/>
      <c r="P18" s="274"/>
      <c r="Q18" s="274"/>
      <c r="R18" s="274"/>
      <c r="S18" s="275"/>
    </row>
    <row r="19" spans="1:19" ht="20.25" customHeight="1">
      <c r="A19" s="1"/>
      <c r="B19" s="147" t="s">
        <v>174</v>
      </c>
      <c r="C19" s="162">
        <v>6986950.833333333</v>
      </c>
      <c r="D19" s="21">
        <v>6977393.166666667</v>
      </c>
      <c r="E19" s="21">
        <v>6978772.333333333</v>
      </c>
      <c r="F19" s="21">
        <v>6974525.333333333</v>
      </c>
      <c r="G19" s="162">
        <v>6965606</v>
      </c>
      <c r="H19" s="21">
        <v>6917101.666666667</v>
      </c>
      <c r="I19" s="21">
        <v>6862047.166666667</v>
      </c>
      <c r="J19" s="21">
        <v>6801845</v>
      </c>
      <c r="K19" s="283">
        <v>6749396.333333333</v>
      </c>
      <c r="L19" s="163">
        <v>6670820</v>
      </c>
      <c r="N19" s="99"/>
      <c r="O19" s="101"/>
      <c r="P19" s="101"/>
      <c r="Q19" s="99"/>
      <c r="R19" s="101"/>
      <c r="S19" s="76"/>
    </row>
    <row r="20" spans="1:19" ht="20.25" customHeight="1">
      <c r="A20" s="1"/>
      <c r="B20" s="147" t="s">
        <v>28</v>
      </c>
      <c r="C20" s="162">
        <v>651732.83333333337</v>
      </c>
      <c r="D20" s="21">
        <v>664480.33333333337</v>
      </c>
      <c r="E20" s="21">
        <v>684893.33333333337</v>
      </c>
      <c r="F20" s="21">
        <v>729867.16666666663</v>
      </c>
      <c r="G20" s="162">
        <v>788405</v>
      </c>
      <c r="H20" s="21">
        <v>831354.33333333337</v>
      </c>
      <c r="I20" s="21">
        <v>878395.5</v>
      </c>
      <c r="J20" s="21">
        <v>947719.5</v>
      </c>
      <c r="K20" s="283">
        <v>1009352.6666666666</v>
      </c>
      <c r="L20" s="163">
        <v>1066689.1666666667</v>
      </c>
      <c r="N20" s="99"/>
      <c r="O20" s="99"/>
      <c r="P20" s="99"/>
      <c r="Q20" s="99"/>
      <c r="R20" s="99"/>
      <c r="S20" s="76"/>
    </row>
    <row r="21" spans="1:19" ht="20.25" customHeight="1" thickBot="1">
      <c r="A21" s="1"/>
      <c r="B21" s="157" t="s">
        <v>177</v>
      </c>
      <c r="C21" s="168">
        <v>6288608.666666667</v>
      </c>
      <c r="D21" s="269">
        <v>6272029.333333333</v>
      </c>
      <c r="E21" s="269">
        <v>6271838.333333333</v>
      </c>
      <c r="F21" s="269">
        <v>6291791.166666667</v>
      </c>
      <c r="G21" s="268">
        <v>6316274.666666667</v>
      </c>
      <c r="H21" s="269">
        <v>6317333.333333333</v>
      </c>
      <c r="I21" s="269">
        <v>6293472</v>
      </c>
      <c r="J21" s="269">
        <v>6279978.833333333</v>
      </c>
      <c r="K21" s="268">
        <v>6274951.333333333</v>
      </c>
      <c r="L21" s="284">
        <v>6242449.5</v>
      </c>
      <c r="N21" s="76"/>
      <c r="O21" s="102"/>
      <c r="P21" s="6"/>
      <c r="Q21" s="76"/>
      <c r="R21" s="76"/>
      <c r="S21" s="76"/>
    </row>
    <row r="22" spans="1:19" ht="20.25" customHeight="1">
      <c r="B22" s="340" t="s">
        <v>178</v>
      </c>
      <c r="C22" s="323"/>
      <c r="D22" s="324"/>
      <c r="E22" s="324"/>
      <c r="F22" s="325"/>
      <c r="G22" s="172"/>
      <c r="H22" s="84"/>
      <c r="I22" s="84"/>
      <c r="J22" s="84"/>
      <c r="K22" s="172"/>
      <c r="L22" s="155"/>
    </row>
    <row r="23" spans="1:19" s="234" customFormat="1" ht="20.25" customHeight="1">
      <c r="B23" s="146" t="s">
        <v>172</v>
      </c>
      <c r="C23" s="326" t="s">
        <v>9</v>
      </c>
      <c r="D23" s="327" t="s">
        <v>9</v>
      </c>
      <c r="E23" s="327" t="s">
        <v>9</v>
      </c>
      <c r="F23" s="328" t="s">
        <v>9</v>
      </c>
      <c r="G23" s="164">
        <f>SUM(G24:G26)</f>
        <v>4548385</v>
      </c>
      <c r="H23" s="152">
        <f t="shared" ref="H23:L23" si="4">SUM(H24:H26)</f>
        <v>4565319</v>
      </c>
      <c r="I23" s="152">
        <f t="shared" si="4"/>
        <v>4719129</v>
      </c>
      <c r="J23" s="152">
        <f t="shared" si="4"/>
        <v>4468527</v>
      </c>
      <c r="K23" s="164">
        <f t="shared" si="4"/>
        <v>4350325</v>
      </c>
      <c r="L23" s="165">
        <f t="shared" si="4"/>
        <v>4227128</v>
      </c>
    </row>
    <row r="24" spans="1:19" ht="20.25" customHeight="1">
      <c r="B24" s="147" t="s">
        <v>179</v>
      </c>
      <c r="C24" s="321" t="s">
        <v>9</v>
      </c>
      <c r="D24" s="322" t="s">
        <v>9</v>
      </c>
      <c r="E24" s="322" t="s">
        <v>9</v>
      </c>
      <c r="F24" s="329" t="s">
        <v>9</v>
      </c>
      <c r="G24" s="162">
        <v>85574</v>
      </c>
      <c r="H24" s="21">
        <v>81441</v>
      </c>
      <c r="I24" s="21">
        <v>84538</v>
      </c>
      <c r="J24" s="21">
        <v>77771</v>
      </c>
      <c r="K24" s="162">
        <v>81619</v>
      </c>
      <c r="L24" s="163">
        <v>66578</v>
      </c>
    </row>
    <row r="25" spans="1:19" ht="20.25" customHeight="1">
      <c r="B25" s="147" t="s">
        <v>180</v>
      </c>
      <c r="C25" s="321" t="s">
        <v>9</v>
      </c>
      <c r="D25" s="322" t="s">
        <v>9</v>
      </c>
      <c r="E25" s="322" t="s">
        <v>9</v>
      </c>
      <c r="F25" s="329" t="s">
        <v>9</v>
      </c>
      <c r="G25" s="162">
        <v>4385742</v>
      </c>
      <c r="H25" s="21">
        <v>4379630</v>
      </c>
      <c r="I25" s="21">
        <v>4475541</v>
      </c>
      <c r="J25" s="21">
        <v>4171810</v>
      </c>
      <c r="K25" s="162">
        <v>4042605</v>
      </c>
      <c r="L25" s="163">
        <v>3923778</v>
      </c>
    </row>
    <row r="26" spans="1:19" ht="20.25" customHeight="1" thickBot="1">
      <c r="B26" s="150" t="s">
        <v>30</v>
      </c>
      <c r="C26" s="330" t="s">
        <v>9</v>
      </c>
      <c r="D26" s="331" t="s">
        <v>9</v>
      </c>
      <c r="E26" s="331" t="s">
        <v>9</v>
      </c>
      <c r="F26" s="332" t="s">
        <v>9</v>
      </c>
      <c r="G26" s="162">
        <v>77069</v>
      </c>
      <c r="H26" s="21">
        <v>104248</v>
      </c>
      <c r="I26" s="21">
        <v>159050</v>
      </c>
      <c r="J26" s="21">
        <v>218946</v>
      </c>
      <c r="K26" s="162">
        <v>226101</v>
      </c>
      <c r="L26" s="163">
        <v>236772</v>
      </c>
    </row>
    <row r="27" spans="1:19" ht="20.25" customHeight="1">
      <c r="B27" s="159" t="s">
        <v>176</v>
      </c>
      <c r="C27" s="323" t="s">
        <v>9</v>
      </c>
      <c r="D27" s="324" t="s">
        <v>9</v>
      </c>
      <c r="E27" s="324" t="s">
        <v>9</v>
      </c>
      <c r="F27" s="325" t="s">
        <v>9</v>
      </c>
      <c r="G27" s="276">
        <f>SUM(G28:G30)</f>
        <v>4549030.666666667</v>
      </c>
      <c r="H27" s="277">
        <f t="shared" ref="H27" si="5">SUM(H28:H30)</f>
        <v>4532089.333333333</v>
      </c>
      <c r="I27" s="277">
        <f t="shared" ref="I27" si="6">SUM(I28:I30)</f>
        <v>4635182.333333333</v>
      </c>
      <c r="J27" s="277">
        <f t="shared" ref="J27" si="7">SUM(J28:J30)</f>
        <v>4599373.333333334</v>
      </c>
      <c r="K27" s="276">
        <f t="shared" ref="K27" si="8">SUM(K28:K30)</f>
        <v>4398037.333333333</v>
      </c>
      <c r="L27" s="280">
        <f t="shared" ref="L27" si="9">SUM(L28:L30)</f>
        <v>4285746.5</v>
      </c>
    </row>
    <row r="28" spans="1:19" ht="20.25" customHeight="1">
      <c r="B28" s="147" t="s">
        <v>179</v>
      </c>
      <c r="C28" s="321" t="s">
        <v>9</v>
      </c>
      <c r="D28" s="322" t="s">
        <v>9</v>
      </c>
      <c r="E28" s="322" t="s">
        <v>9</v>
      </c>
      <c r="F28" s="329" t="s">
        <v>9</v>
      </c>
      <c r="G28" s="162">
        <v>78706.833333333328</v>
      </c>
      <c r="H28" s="21">
        <v>73827.833333333328</v>
      </c>
      <c r="I28" s="21">
        <v>68740.166666666672</v>
      </c>
      <c r="J28" s="21">
        <v>77952.5</v>
      </c>
      <c r="K28" s="162">
        <v>77779</v>
      </c>
      <c r="L28" s="163">
        <v>79253.166666666672</v>
      </c>
    </row>
    <row r="29" spans="1:19" ht="20.25" customHeight="1">
      <c r="B29" s="147" t="s">
        <v>180</v>
      </c>
      <c r="C29" s="321" t="s">
        <v>9</v>
      </c>
      <c r="D29" s="322" t="s">
        <v>9</v>
      </c>
      <c r="E29" s="322" t="s">
        <v>9</v>
      </c>
      <c r="F29" s="329" t="s">
        <v>9</v>
      </c>
      <c r="G29" s="162">
        <v>4397975.666666667</v>
      </c>
      <c r="H29" s="21">
        <v>4370180.666666667</v>
      </c>
      <c r="I29" s="21">
        <v>4431148.833333333</v>
      </c>
      <c r="J29" s="21">
        <v>4338987.166666667</v>
      </c>
      <c r="K29" s="162">
        <v>4091608.5</v>
      </c>
      <c r="L29" s="163">
        <v>3975409.5</v>
      </c>
    </row>
    <row r="30" spans="1:19" ht="20.25" customHeight="1" thickBot="1">
      <c r="B30" s="150" t="s">
        <v>30</v>
      </c>
      <c r="C30" s="330" t="s">
        <v>9</v>
      </c>
      <c r="D30" s="331" t="s">
        <v>9</v>
      </c>
      <c r="E30" s="331" t="s">
        <v>9</v>
      </c>
      <c r="F30" s="332" t="s">
        <v>9</v>
      </c>
      <c r="G30" s="162">
        <v>72348.166666666672</v>
      </c>
      <c r="H30" s="21">
        <v>88080.833333333328</v>
      </c>
      <c r="I30" s="21">
        <v>135293.33333333334</v>
      </c>
      <c r="J30" s="21">
        <v>182433.66666666666</v>
      </c>
      <c r="K30" s="162">
        <v>228649.83333333334</v>
      </c>
      <c r="L30" s="163">
        <v>231083.83333333334</v>
      </c>
    </row>
    <row r="31" spans="1:19" ht="20.25" customHeight="1" thickBot="1">
      <c r="B31" s="356" t="s">
        <v>181</v>
      </c>
      <c r="C31" s="320" t="s">
        <v>9</v>
      </c>
      <c r="D31" s="333" t="s">
        <v>9</v>
      </c>
      <c r="E31" s="333" t="s">
        <v>9</v>
      </c>
      <c r="F31" s="334" t="s">
        <v>9</v>
      </c>
      <c r="G31" s="286">
        <v>18.028125571462471</v>
      </c>
      <c r="H31" s="255">
        <v>19.194775611229907</v>
      </c>
      <c r="I31" s="255">
        <v>18.191855646094815</v>
      </c>
      <c r="J31" s="255">
        <v>17.518940304063623</v>
      </c>
      <c r="K31" s="286">
        <v>16.549676911198162</v>
      </c>
      <c r="L31" s="287">
        <v>17.85188407346309</v>
      </c>
    </row>
    <row r="32" spans="1:19" ht="20.25" customHeight="1"/>
  </sheetData>
  <mergeCells count="5">
    <mergeCell ref="K3:L3"/>
    <mergeCell ref="B1:L1"/>
    <mergeCell ref="B3:B4"/>
    <mergeCell ref="C3:F3"/>
    <mergeCell ref="G3:J3"/>
  </mergeCells>
  <pageMargins left="0.7" right="0.7" top="0.75" bottom="0.75" header="0.3" footer="0.3"/>
  <pageSetup paperSize="9" scale="59" orientation="portrait" horizontalDpi="4294967294" r:id="rId1"/>
  <colBreaks count="1" manualBreakCount="1">
    <brk id="12" max="1048575" man="1"/>
  </colBreaks>
  <ignoredErrors>
    <ignoredError sqref="G27:L27"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Zakresy nazwane</vt:lpstr>
      </vt:variant>
      <vt:variant>
        <vt:i4>9</vt:i4>
      </vt:variant>
    </vt:vector>
  </HeadingPairs>
  <TitlesOfParts>
    <vt:vector size="16" baseType="lpstr">
      <vt:lpstr>Consolidated income statement</vt:lpstr>
      <vt:lpstr>Segments</vt:lpstr>
      <vt:lpstr>Consolidated balance sheet</vt:lpstr>
      <vt:lpstr>Consolidated CF</vt:lpstr>
      <vt:lpstr>KPI_services segment</vt:lpstr>
      <vt:lpstr>KPI - segment TV</vt:lpstr>
      <vt:lpstr>KPI_service segment_historical</vt:lpstr>
      <vt:lpstr>'Consolidated income statement'!_Ref348710651</vt:lpstr>
      <vt:lpstr>'KPI - segment TV'!_Toc377043859</vt:lpstr>
      <vt:lpstr>'KPI - segment TV'!_Toc377043860</vt:lpstr>
      <vt:lpstr>'KPI - segment TV'!_Toc377043862</vt:lpstr>
      <vt:lpstr>'KPI - segment TV'!_Toc377043863</vt:lpstr>
      <vt:lpstr>'KPI - segment TV'!Obszar_wydruku</vt:lpstr>
      <vt:lpstr>'KPI_service segment_historical'!Obszar_wydruku</vt:lpstr>
      <vt:lpstr>'KPI_services segment'!Obszar_wydruku</vt:lpstr>
      <vt:lpstr>'Consolidated CF'!OLE_LINK1</vt:lpstr>
    </vt:vector>
  </TitlesOfParts>
  <Company>Your Company Name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2013-11-06T09:33:57Z</cp:lastPrinted>
  <dcterms:created xsi:type="dcterms:W3CDTF">2008-08-25T12:12:22Z</dcterms:created>
  <dcterms:modified xsi:type="dcterms:W3CDTF">2014-11-12T14:21:09Z</dcterms:modified>
</cp:coreProperties>
</file>