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015" windowHeight="8685" tabRatio="609"/>
  </bookViews>
  <sheets>
    <sheet name="Consolidated income statement" sheetId="18" r:id="rId1"/>
    <sheet name="Segments" sheetId="17" r:id="rId2"/>
    <sheet name="Consolidated balance sheet" sheetId="13" r:id="rId3"/>
    <sheet name="Consolidated CF" sheetId="12" r:id="rId4"/>
    <sheet name="KPI_services segment" sheetId="9" r:id="rId5"/>
    <sheet name="KPI - segment TV" sheetId="10" r:id="rId6"/>
    <sheet name="KPI_service segment_historical" sheetId="19" r:id="rId7"/>
    <sheet name="Arkusz1" sheetId="20" r:id="rId8"/>
  </sheets>
  <definedNames>
    <definedName name="_Ref348710651" localSheetId="0">'Consolidated income statement'!$B$9</definedName>
    <definedName name="_Toc377043859" localSheetId="5">'KPI - segment TV'!$C$35</definedName>
    <definedName name="_Toc377043860" localSheetId="5">'KPI - segment TV'!$D$35</definedName>
    <definedName name="_Toc377043862" localSheetId="5">'KPI - segment TV'!#REF!</definedName>
    <definedName name="_Toc377043863" localSheetId="5">'KPI - segment TV'!#REF!</definedName>
    <definedName name="_xlnm.Print_Area" localSheetId="5">'KPI - segment TV'!$A$1:$E$63</definedName>
    <definedName name="_xlnm.Print_Area" localSheetId="6">'KPI_service segment_historical'!$A$2:$L$24</definedName>
    <definedName name="_xlnm.Print_Area" localSheetId="4">'KPI_services segment'!$A$2:$E$24</definedName>
    <definedName name="OLE_LINK1" localSheetId="3">'Consolidated CF'!$B$9</definedName>
  </definedNames>
  <calcPr calcId="125725"/>
</workbook>
</file>

<file path=xl/calcChain.xml><?xml version="1.0" encoding="utf-8"?>
<calcChain xmlns="http://schemas.openxmlformats.org/spreadsheetml/2006/main">
  <c r="L14" i="17"/>
  <c r="T13"/>
  <c r="D27" i="18"/>
  <c r="C27"/>
  <c r="E54" i="10"/>
  <c r="E53"/>
  <c r="E52"/>
  <c r="E51"/>
  <c r="E50"/>
  <c r="E49"/>
  <c r="E48"/>
  <c r="E47"/>
  <c r="E46"/>
  <c r="E45"/>
  <c r="E44"/>
  <c r="E43"/>
  <c r="E42"/>
  <c r="E41"/>
  <c r="E40"/>
  <c r="E39"/>
  <c r="E38"/>
  <c r="E37"/>
  <c r="E36"/>
  <c r="E35"/>
  <c r="E34"/>
  <c r="E26"/>
  <c r="E25"/>
  <c r="E24"/>
  <c r="E23"/>
  <c r="E22"/>
  <c r="E21"/>
  <c r="E20"/>
  <c r="E19"/>
  <c r="E18"/>
  <c r="E17"/>
  <c r="E16"/>
  <c r="E15"/>
  <c r="E14"/>
  <c r="E13"/>
  <c r="E12"/>
  <c r="E11"/>
  <c r="E10"/>
  <c r="E9"/>
  <c r="E8"/>
  <c r="E7"/>
  <c r="E6"/>
  <c r="E5"/>
  <c r="E4"/>
  <c r="E29" i="18"/>
  <c r="E26"/>
  <c r="E25"/>
  <c r="E24"/>
  <c r="E23"/>
  <c r="E22"/>
  <c r="E21"/>
  <c r="E20"/>
  <c r="E19"/>
  <c r="E18"/>
  <c r="E17"/>
  <c r="E16"/>
  <c r="E15"/>
  <c r="E14"/>
  <c r="E13"/>
  <c r="E12"/>
  <c r="E11"/>
  <c r="E10"/>
  <c r="E9"/>
  <c r="E8"/>
  <c r="E7"/>
  <c r="E6"/>
  <c r="E5"/>
  <c r="E4"/>
  <c r="E57" i="13"/>
  <c r="E56"/>
  <c r="E55"/>
  <c r="E54"/>
  <c r="E53"/>
  <c r="E52"/>
  <c r="E51"/>
  <c r="E50"/>
  <c r="E49"/>
  <c r="E48"/>
  <c r="E47"/>
  <c r="E46"/>
  <c r="E45"/>
  <c r="E44"/>
  <c r="E43"/>
  <c r="E42"/>
  <c r="E41"/>
  <c r="E40"/>
  <c r="E39"/>
  <c r="E38"/>
  <c r="E37"/>
  <c r="E36"/>
  <c r="E35"/>
  <c r="E34"/>
  <c r="E33"/>
  <c r="E32"/>
  <c r="E31"/>
  <c r="E30"/>
  <c r="E28"/>
  <c r="E27"/>
  <c r="E26"/>
  <c r="E25"/>
  <c r="E24"/>
  <c r="E23"/>
  <c r="E22"/>
  <c r="E21"/>
  <c r="E20"/>
  <c r="E19"/>
  <c r="E18"/>
  <c r="E17"/>
  <c r="E16"/>
  <c r="E15"/>
  <c r="E14"/>
  <c r="E13"/>
  <c r="E12"/>
  <c r="E11"/>
  <c r="E10"/>
  <c r="E9"/>
  <c r="E8"/>
  <c r="E7"/>
  <c r="E6"/>
  <c r="E5"/>
  <c r="E4"/>
  <c r="F43" i="12"/>
  <c r="F42"/>
  <c r="F40"/>
  <c r="F39"/>
  <c r="F38"/>
  <c r="F37"/>
  <c r="F36"/>
  <c r="F34"/>
  <c r="F33"/>
  <c r="F32"/>
  <c r="F31"/>
  <c r="F30"/>
  <c r="F29"/>
  <c r="F28"/>
  <c r="F27"/>
  <c r="F26"/>
  <c r="F25"/>
  <c r="F24"/>
  <c r="F23"/>
  <c r="F22"/>
  <c r="F21"/>
  <c r="F20"/>
  <c r="F19"/>
  <c r="F18"/>
  <c r="F17"/>
  <c r="F16"/>
  <c r="F15"/>
  <c r="F14"/>
  <c r="F13"/>
  <c r="F12"/>
  <c r="F11"/>
  <c r="F10"/>
  <c r="F9"/>
  <c r="F8"/>
  <c r="F7"/>
  <c r="F6"/>
  <c r="F5"/>
  <c r="F4"/>
  <c r="E4"/>
  <c r="C4"/>
  <c r="J15" i="19"/>
  <c r="I15"/>
  <c r="H15"/>
  <c r="G15"/>
  <c r="F15"/>
  <c r="E15"/>
  <c r="D15"/>
  <c r="C15"/>
  <c r="E27" i="18" l="1"/>
  <c r="D55" i="13"/>
  <c r="C55"/>
  <c r="D27"/>
  <c r="C27"/>
  <c r="D16"/>
  <c r="C16"/>
  <c r="O10" i="17"/>
  <c r="M10"/>
  <c r="O7"/>
  <c r="E27" i="9"/>
  <c r="E15"/>
  <c r="E13"/>
  <c r="L28" i="19" l="1"/>
  <c r="K28"/>
  <c r="J28"/>
  <c r="I28"/>
  <c r="H28"/>
  <c r="G28"/>
  <c r="H23"/>
  <c r="I23"/>
  <c r="J23"/>
  <c r="K23"/>
  <c r="L23"/>
  <c r="G23"/>
  <c r="D16"/>
  <c r="E16"/>
  <c r="F16"/>
  <c r="G16"/>
  <c r="H16"/>
  <c r="I16"/>
  <c r="J16"/>
  <c r="K16"/>
  <c r="L16"/>
  <c r="C16"/>
  <c r="D7"/>
  <c r="E7"/>
  <c r="F7"/>
  <c r="G7"/>
  <c r="H7"/>
  <c r="I7"/>
  <c r="J7"/>
  <c r="K7"/>
  <c r="K15" s="1"/>
  <c r="L7"/>
  <c r="L15" s="1"/>
  <c r="D16" i="9"/>
  <c r="C16"/>
  <c r="D7"/>
  <c r="C7"/>
  <c r="C7" i="19"/>
  <c r="I5" l="1"/>
  <c r="J5"/>
  <c r="G5"/>
  <c r="H5"/>
  <c r="K5"/>
  <c r="L5"/>
  <c r="D28" i="9" l="1"/>
  <c r="C28"/>
  <c r="E31"/>
  <c r="E30"/>
  <c r="E29"/>
  <c r="E25"/>
  <c r="E26"/>
  <c r="E24"/>
  <c r="D23"/>
  <c r="D5" s="1"/>
  <c r="C23"/>
  <c r="C5" s="1"/>
  <c r="E17"/>
  <c r="E18"/>
  <c r="E19"/>
  <c r="E20"/>
  <c r="E21"/>
  <c r="E16"/>
  <c r="E8"/>
  <c r="E9"/>
  <c r="E10"/>
  <c r="E11"/>
  <c r="E12"/>
  <c r="E7"/>
  <c r="E23" l="1"/>
  <c r="E28"/>
  <c r="E5"/>
  <c r="S14" i="17" l="1"/>
  <c r="S13"/>
  <c r="R13"/>
  <c r="L13"/>
  <c r="G14"/>
  <c r="G13"/>
  <c r="J10"/>
  <c r="J7"/>
  <c r="E10"/>
  <c r="E7"/>
  <c r="Q12"/>
  <c r="Q13"/>
  <c r="Q14"/>
  <c r="R14"/>
  <c r="M7"/>
  <c r="H10"/>
  <c r="H7"/>
  <c r="C7"/>
  <c r="T14" l="1"/>
  <c r="G7"/>
  <c r="D9" i="18"/>
  <c r="C9"/>
  <c r="D4"/>
  <c r="C4"/>
  <c r="C19" l="1"/>
  <c r="C23" s="1"/>
  <c r="D19"/>
  <c r="C29" l="1"/>
  <c r="C30" s="1"/>
  <c r="D23"/>
  <c r="D25" s="1"/>
  <c r="D26" s="1"/>
  <c r="D29"/>
  <c r="D30" s="1"/>
  <c r="C25"/>
  <c r="C26" s="1"/>
  <c r="S9" i="17" l="1"/>
  <c r="R9"/>
  <c r="Q9"/>
  <c r="L9"/>
  <c r="G9"/>
  <c r="T9" l="1"/>
  <c r="D34" i="13" l="1"/>
  <c r="D36" s="1"/>
  <c r="C34"/>
  <c r="C36" s="1"/>
  <c r="Q11" i="17" l="1"/>
  <c r="L11"/>
  <c r="G11"/>
  <c r="S11"/>
  <c r="R11"/>
  <c r="S6"/>
  <c r="S7"/>
  <c r="S8"/>
  <c r="S10"/>
  <c r="S5"/>
  <c r="R6"/>
  <c r="R7"/>
  <c r="R5"/>
  <c r="Q6"/>
  <c r="Q7"/>
  <c r="Q8"/>
  <c r="Q10"/>
  <c r="Q5"/>
  <c r="L6"/>
  <c r="L7"/>
  <c r="L8"/>
  <c r="L10"/>
  <c r="L5"/>
  <c r="G5"/>
  <c r="G6"/>
  <c r="T11" l="1"/>
  <c r="T5"/>
  <c r="T6"/>
  <c r="T7"/>
  <c r="D45" i="13" l="1"/>
  <c r="C45"/>
  <c r="E40" i="12"/>
  <c r="C40"/>
  <c r="E35"/>
  <c r="F35" s="1"/>
  <c r="C35"/>
  <c r="E5"/>
  <c r="C5"/>
  <c r="C23" l="1"/>
  <c r="C26" s="1"/>
  <c r="C41" s="1"/>
  <c r="E23"/>
  <c r="C56" i="13"/>
  <c r="C57" s="1"/>
  <c r="D56"/>
  <c r="D57" s="1"/>
  <c r="C28"/>
  <c r="D28"/>
  <c r="E26" i="12" l="1"/>
  <c r="C44"/>
  <c r="E41" l="1"/>
  <c r="F41" s="1"/>
  <c r="E44" l="1"/>
  <c r="F44" s="1"/>
  <c r="G8" i="17" l="1"/>
  <c r="C10"/>
  <c r="R10" s="1"/>
  <c r="T10" s="1"/>
  <c r="R8"/>
  <c r="T8" s="1"/>
  <c r="G10" l="1"/>
</calcChain>
</file>

<file path=xl/sharedStrings.xml><?xml version="1.0" encoding="utf-8"?>
<sst xmlns="http://schemas.openxmlformats.org/spreadsheetml/2006/main" count="354" uniqueCount="206">
  <si>
    <t>EBITDA</t>
  </si>
  <si>
    <t>Polsat2</t>
  </si>
  <si>
    <t>Polsat News</t>
  </si>
  <si>
    <t>Polsat Sport</t>
  </si>
  <si>
    <t>Polsat Film</t>
  </si>
  <si>
    <t>Polsat Cafe</t>
  </si>
  <si>
    <t>Polsat Play</t>
  </si>
  <si>
    <t>Polsat Sport Extra</t>
  </si>
  <si>
    <t>Polsat</t>
  </si>
  <si>
    <t>n/a</t>
  </si>
  <si>
    <t>Polsat Sport News</t>
  </si>
  <si>
    <t>CI Polsat</t>
  </si>
  <si>
    <r>
      <t>Polsat News 2</t>
    </r>
    <r>
      <rPr>
        <vertAlign val="superscript"/>
        <sz val="11"/>
        <color theme="1"/>
        <rFont val="Calibri"/>
        <family val="2"/>
        <charset val="238"/>
        <scheme val="minor"/>
      </rPr>
      <t>(2)</t>
    </r>
  </si>
  <si>
    <t>Polsat Food</t>
  </si>
  <si>
    <t>Multiroom</t>
  </si>
  <si>
    <t>Internet</t>
  </si>
  <si>
    <t>Churn</t>
  </si>
  <si>
    <t xml:space="preserve">Internet </t>
  </si>
  <si>
    <t>1Q</t>
  </si>
  <si>
    <t>2Q</t>
  </si>
  <si>
    <t>3Q</t>
  </si>
  <si>
    <t>4Q</t>
  </si>
  <si>
    <t>CYFROWY POLSAT S.A. CAPITAL GROUP</t>
  </si>
  <si>
    <t>CONSOLIDATED INCOME STATEMENT</t>
  </si>
  <si>
    <t>(in millions of PLN)</t>
  </si>
  <si>
    <t>Retail revenue</t>
  </si>
  <si>
    <t>Wholesale revenue</t>
  </si>
  <si>
    <t>for the three-month period ended</t>
  </si>
  <si>
    <t>Change / %</t>
  </si>
  <si>
    <t xml:space="preserve">Sale of equipment </t>
  </si>
  <si>
    <t>Other revenue</t>
  </si>
  <si>
    <t>Operating costs</t>
  </si>
  <si>
    <t>Content costs</t>
  </si>
  <si>
    <t>Distribution, marketing, customer relation management and retention costs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</si>
  <si>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</si>
  <si>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</si>
  <si>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</si>
  <si>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</si>
  <si>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</si>
  <si>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</si>
  <si>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</si>
  <si>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</si>
  <si>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</si>
  <si>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</si>
  <si>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</si>
  <si>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Net profit attributable to equity holders of the Parent</t>
  </si>
  <si>
    <t>Basic and diluted earnings per share (in PLN)</t>
  </si>
  <si>
    <t>SEGMENT OF SERVICES TO INDIVIDUAL AND BUSINESS CUSTOMERS</t>
  </si>
  <si>
    <t>Change</t>
  </si>
  <si>
    <t>BROADCASTING AND TELEVISION PRODUCTION SEGMENT</t>
  </si>
  <si>
    <t>CONSOLIDATION ADJUSTMENTS</t>
  </si>
  <si>
    <t>TOTAL</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</si>
  <si>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</si>
  <si>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</si>
  <si>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</si>
  <si>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</si>
  <si>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</si>
  <si>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</si>
  <si>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</si>
  <si>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CONSOLIDATED BALANCE SHEET
(in millions of PLN)</t>
  </si>
  <si>
    <t>ASSETS</t>
  </si>
  <si>
    <t>Reception equipment</t>
  </si>
  <si>
    <t>Other property, plant and equipment</t>
  </si>
  <si>
    <t xml:space="preserve">Goodwill </t>
  </si>
  <si>
    <t>Customer relationships</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</si>
  <si>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</si>
  <si>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</si>
  <si>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</si>
  <si>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</si>
  <si>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</si>
  <si>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</si>
  <si>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</si>
  <si>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</si>
  <si>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</si>
  <si>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</si>
  <si>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</si>
  <si>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</si>
  <si>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</si>
  <si>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</si>
  <si>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</si>
  <si>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Restricted cash</t>
  </si>
  <si>
    <t>Total current assets</t>
  </si>
  <si>
    <t>Total assets</t>
  </si>
  <si>
    <t>EQUITY AND LIABILITIES</t>
  </si>
  <si>
    <t>Share capital</t>
  </si>
  <si>
    <t>Share premium</t>
  </si>
  <si>
    <t>Other reserves</t>
  </si>
  <si>
    <t>Retained earnings</t>
  </si>
  <si>
    <t>Equity attributable to equity holders of the Parent</t>
  </si>
  <si>
    <t>Non-controlling interests</t>
  </si>
  <si>
    <t>Total equity</t>
  </si>
  <si>
    <t>Loans and borrowings</t>
  </si>
  <si>
    <t>Issued bonds</t>
  </si>
  <si>
    <t xml:space="preserve">Finance lease liabilities </t>
  </si>
  <si>
    <t>UMTS license liabilities</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</si>
  <si>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</si>
  <si>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</si>
  <si>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</si>
  <si>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</si>
  <si>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</si>
  <si>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</si>
  <si>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</si>
  <si>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</si>
  <si>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</si>
  <si>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</si>
  <si>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</si>
  <si>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CONSOLIDATED CASH FLOW STATEMENT</t>
  </si>
  <si>
    <t>Net profit</t>
  </si>
  <si>
    <t>Adjustments for:</t>
  </si>
  <si>
    <t>Payments for film licenses and sports rights</t>
  </si>
  <si>
    <t>Amortization of film licenses and sports rights</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</si>
  <si>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</si>
  <si>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</si>
  <si>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</si>
  <si>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</si>
  <si>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</si>
  <si>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</si>
  <si>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</si>
  <si>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 net</t>
  </si>
  <si>
    <t xml:space="preserve">Income tax </t>
  </si>
  <si>
    <t>Net additions of reception equipment provided under operating lease</t>
  </si>
  <si>
    <t>Net loss on derivatives</t>
  </si>
  <si>
    <t>Other adjustments</t>
  </si>
  <si>
    <t>Cash from operating activities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</si>
  <si>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</si>
  <si>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</si>
  <si>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</si>
  <si>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</si>
  <si>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</si>
  <si>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</si>
  <si>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</si>
  <si>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Granted loans</t>
  </si>
  <si>
    <t>Other investing activities - derivatives</t>
  </si>
  <si>
    <t>Dividends received</t>
  </si>
  <si>
    <t>Repayment of loans and borrowings</t>
  </si>
  <si>
    <t>Loans and borrowings inflows</t>
  </si>
  <si>
    <t>Finance lease – principal repayments</t>
  </si>
  <si>
    <t>Payment of interest on loans, borrowings, bonds, Cash Pool, finance lease and commissions*</t>
  </si>
  <si>
    <t>Net cash used in financing activities</t>
  </si>
  <si>
    <t>Cash and cash equivalents at the beginning of the period</t>
  </si>
  <si>
    <t>Effect of exchange rate fluctuations on cash and cash equivalents</t>
  </si>
  <si>
    <t>Total number of RGUs (contract + prepaid)</t>
  </si>
  <si>
    <t>CONTRACT SERVICES</t>
  </si>
  <si>
    <t>Total number of RGUs, including:</t>
  </si>
  <si>
    <t>Pay TV, including:</t>
  </si>
  <si>
    <t>Mobile telephony</t>
  </si>
  <si>
    <t>Number of customers</t>
  </si>
  <si>
    <t>Average number of RGUs, including:</t>
  </si>
  <si>
    <t>Average number of customers</t>
  </si>
  <si>
    <t>PREPAID SERVICES</t>
  </si>
  <si>
    <t>Pay TV</t>
  </si>
  <si>
    <t xml:space="preserve">Mobile telephony </t>
  </si>
  <si>
    <t>ARPU per total prepaid RGU [PLN]</t>
  </si>
  <si>
    <t xml:space="preserve">BROADCASTING AND TELEVISION PRODUCTION SEGMENT </t>
  </si>
  <si>
    <r>
      <t xml:space="preserve">    POLSAT</t>
    </r>
    <r>
      <rPr>
        <sz val="11"/>
        <color rgb="FF000000"/>
        <rFont val="Calibri"/>
        <family val="2"/>
        <charset val="238"/>
        <scheme val="minor"/>
      </rPr>
      <t xml:space="preserve"> (main channel)</t>
    </r>
  </si>
  <si>
    <r>
      <t>Polsat channel; technical reach</t>
    </r>
    <r>
      <rPr>
        <b/>
        <vertAlign val="superscript"/>
        <sz val="11"/>
        <rFont val="Calibri"/>
        <family val="2"/>
        <charset val="238"/>
        <scheme val="minor"/>
      </rPr>
      <t>(1)</t>
    </r>
  </si>
  <si>
    <t>EBITDA margin</t>
  </si>
  <si>
    <t>Revenue</t>
  </si>
  <si>
    <t>Technical costs and cost of settlements with telecommunication operators</t>
  </si>
  <si>
    <t>ARPU per customer [PLN]</t>
  </si>
  <si>
    <t>RGU saturation per customer</t>
  </si>
  <si>
    <t>Gain on sale of property, plant and equipment and intangible assets</t>
  </si>
  <si>
    <t>December 31, 2014</t>
  </si>
  <si>
    <t>Share of the profit of a joint venture accounted for using the equity method</t>
  </si>
  <si>
    <t>Investments in joint ventures</t>
  </si>
  <si>
    <r>
      <t>Polsat Viasat Explorer</t>
    </r>
    <r>
      <rPr>
        <vertAlign val="superscript"/>
        <sz val="11"/>
        <color theme="1"/>
        <rFont val="Calibri"/>
        <family val="2"/>
        <charset val="238"/>
        <scheme val="minor"/>
      </rPr>
      <t>(3)</t>
    </r>
  </si>
  <si>
    <t>includes derivative instruments assets</t>
  </si>
  <si>
    <t>includes derivative instruments liabilities</t>
  </si>
  <si>
    <t>Depreciation, amortization, impairment and liquidation</t>
  </si>
  <si>
    <t>March 31, 2014</t>
  </si>
  <si>
    <t>March 31, 2015</t>
  </si>
  <si>
    <t>Balance as at March 31,</t>
  </si>
  <si>
    <t xml:space="preserve">DISCLAIMER                                                                                                                                                                                                                                                                                                                                                                                                                                                                            In connection with the consolidation of the results of the newly-acquired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the 3-month period ended March 31, 2014 have been prepared to present the potential effect that the performance of Metelem, and Polkomtel in particular, would have had on the Group’s operating results if Metelem had been part of our Capital Group in the compared period. These key performance indicators have been prepared for illustrative purposes only and because of their nature they present a hypothetical situation rather than the actual performance of the Group for the given periods.
</t>
  </si>
  <si>
    <t>0,5 p.p.</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</si>
  <si>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66.2 million.</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</si>
  <si>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t>
    </r>
  </si>
  <si>
    <t>Short-term deposits</t>
  </si>
  <si>
    <t>Net cash used in investing activities</t>
  </si>
  <si>
    <t>Net increase/(decrease) in cash and cash equivalents</t>
  </si>
  <si>
    <t>**</t>
  </si>
  <si>
    <t>***</t>
  </si>
  <si>
    <t>* Includes impact of hedging instruments
** Includes restricted cash amounted to PLN 12.6m
*** Includes restricted cash amounted to PLN 12.7m</t>
  </si>
  <si>
    <t>Cash and cash equivalents at the end of the period</t>
  </si>
  <si>
    <t>--</t>
  </si>
  <si>
    <t xml:space="preserve">DISCLAIMER                                                                                                                                                                                                                                                                                                                                                                                                                                                                            In connection with the consolidation of the results of the newly-acquired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2012 and 2013 as well as for Q12014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</si>
  <si>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t>0,4 p.p.</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</si>
  <si>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</si>
  <si>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Thematic channels</t>
    </r>
    <r>
      <rPr>
        <b/>
        <vertAlign val="superscript"/>
        <sz val="11"/>
        <color rgb="FF000000"/>
        <rFont val="Calibri"/>
        <family val="2"/>
        <charset val="238"/>
        <scheme val="minor"/>
      </rPr>
      <t>(2)</t>
    </r>
  </si>
  <si>
    <t>Polsat JimJam</t>
  </si>
  <si>
    <r>
      <t>Polsat News 2</t>
    </r>
    <r>
      <rPr>
        <vertAlign val="superscript"/>
        <sz val="11"/>
        <color theme="1"/>
        <rFont val="Calibri"/>
        <family val="2"/>
        <charset val="238"/>
        <scheme val="minor"/>
      </rPr>
      <t>(3)</t>
    </r>
  </si>
  <si>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</si>
  <si>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</si>
  <si>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</si>
  <si>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</si>
  <si>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</si>
  <si>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</si>
  <si>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</si>
  <si>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</si>
  <si>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Advertising market share</t>
    </r>
    <r>
      <rPr>
        <b/>
        <vertAlign val="superscript"/>
        <sz val="11"/>
        <rFont val="Calibri"/>
        <family val="2"/>
        <charset val="238"/>
        <scheme val="minor"/>
      </rPr>
      <t>(7)</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</si>
  <si>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</si>
  <si>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</si>
  <si>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</si>
  <si>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t xml:space="preserve">1) Nielsen Audience Measurement, All day ages 16-49 audience share.
2) When calculating the total audience share of Polsat Group and audience share of thematic channels, we take into account the moment of including the channel into our portfolio.
3) Until February 2013 the channel operated under “TV Biznes”, until June 9, 2014 as “Polsat Biznes”, currently as “Polsat News 2”.
4) Until April 29, 2014 the channel operated under “Polsat Viasat Explorer”.
5) Channel broadcast since May 2014, data for the period of broadcasting.
6) Channel launched on September 26, 2014, data for the period of broadcasting.
7) Our estimates based on Starlink data.
</t>
  </si>
  <si>
    <t>1) Nielsen Audience Measurement, percentage of TV households able to receive a given channel; arithmetical average of monthly technical reach.
2) Until February 2013 the channel operated under “TV Biznes”, then until June 9, 2014 as “Polsat Biznes”. currently as “Polsat News 2”.
3) Until April 29, 2014 the channel operated under “Polsat Viasat Explorer”.
4) Channel broadcast since May 2014, data for the period of broadcasting.
5) Channel launched on September 26, 2014.</t>
  </si>
  <si>
    <t>three-month period ended March 31</t>
  </si>
  <si>
    <t>for the three-month period ended March 31</t>
  </si>
</sst>
</file>

<file path=xl/styles.xml><?xml version="1.0" encoding="utf-8"?>
<styleSheet xmlns="http://schemas.openxmlformats.org/spreadsheetml/2006/main">
  <numFmts count="14">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_-* #,##0.00\ [$€-1]_-;\-* #,##0.00\ [$€-1]_-;_-* &quot;-&quot;??\ [$€-1]_-"/>
    <numFmt numFmtId="172" formatCode="#,##0.0;\(#,##0.0\)"/>
    <numFmt numFmtId="173" formatCode="###0.0;\(###0.0\)"/>
    <numFmt numFmtId="174" formatCode="###0.0%;\(###0.0%\)"/>
    <numFmt numFmtId="175" formatCode="#,##0.0%;\(#,##0.0%\)"/>
    <numFmt numFmtId="176" formatCode="#,##0.00%;\(#,##0.00%\)"/>
  </numFmts>
  <fonts count="38">
    <font>
      <sz val="11"/>
      <color theme="1"/>
      <name val="Czcionka tekstu podstawowego"/>
      <family val="2"/>
      <charset val="238"/>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i/>
      <sz val="11"/>
      <color theme="1"/>
      <name val="Czcionka tekstu podstawowego"/>
      <family val="2"/>
      <charset val="238"/>
    </font>
    <font>
      <vertAlign val="superscript"/>
      <sz val="9"/>
      <color theme="1"/>
      <name val="Arial Narrow"/>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35">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rgb="FFF7A833"/>
      </top>
      <bottom/>
      <diagonal/>
    </border>
  </borders>
  <cellStyleXfs count="4">
    <xf numFmtId="0" fontId="0" fillId="0" borderId="0"/>
    <xf numFmtId="9" fontId="2" fillId="0" borderId="0" applyFont="0" applyFill="0" applyBorder="0" applyAlignment="0" applyProtection="0"/>
    <xf numFmtId="9" fontId="1" fillId="0" borderId="0" applyFont="0" applyFill="0" applyBorder="0" applyAlignment="0" applyProtection="0"/>
    <xf numFmtId="171" fontId="34" fillId="0" borderId="0"/>
  </cellStyleXfs>
  <cellXfs count="486">
    <xf numFmtId="0" fontId="0" fillId="0" borderId="0" xfId="0"/>
    <xf numFmtId="0" fontId="5" fillId="0" borderId="0" xfId="0" applyFont="1"/>
    <xf numFmtId="0" fontId="9" fillId="3" borderId="10" xfId="0" applyFont="1" applyFill="1" applyBorder="1" applyAlignment="1">
      <alignment vertical="center" wrapText="1"/>
    </xf>
    <xf numFmtId="0" fontId="9" fillId="4" borderId="2"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6" fillId="0" borderId="0" xfId="0" applyFont="1" applyFill="1" applyBorder="1" applyAlignment="1">
      <alignment vertical="center" wrapText="1"/>
    </xf>
    <xf numFmtId="0" fontId="11" fillId="3" borderId="5" xfId="0" applyFont="1" applyFill="1" applyBorder="1" applyAlignment="1">
      <alignment vertical="center" wrapText="1"/>
    </xf>
    <xf numFmtId="0" fontId="7" fillId="3" borderId="7" xfId="0" applyFont="1" applyFill="1" applyBorder="1" applyAlignment="1">
      <alignment vertical="center"/>
    </xf>
    <xf numFmtId="0" fontId="10" fillId="4" borderId="6"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5" fillId="3" borderId="12" xfId="0" applyFont="1" applyFill="1" applyBorder="1" applyAlignment="1">
      <alignment vertical="center"/>
    </xf>
    <xf numFmtId="0" fontId="5" fillId="3" borderId="7" xfId="0" applyFont="1" applyFill="1" applyBorder="1" applyAlignment="1">
      <alignment vertical="center"/>
    </xf>
    <xf numFmtId="0" fontId="9" fillId="3" borderId="12" xfId="0" applyFont="1" applyFill="1" applyBorder="1" applyAlignment="1">
      <alignment vertical="center"/>
    </xf>
    <xf numFmtId="0" fontId="9" fillId="3" borderId="5" xfId="0" applyFont="1" applyFill="1" applyBorder="1" applyAlignment="1">
      <alignment vertical="center"/>
    </xf>
    <xf numFmtId="3" fontId="5" fillId="3" borderId="0" xfId="0" applyNumberFormat="1" applyFont="1" applyFill="1" applyBorder="1" applyAlignment="1">
      <alignment horizontal="right" vertical="center"/>
    </xf>
    <xf numFmtId="3" fontId="11" fillId="2" borderId="5"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3" fontId="12" fillId="2" borderId="7"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0" fontId="5" fillId="0" borderId="0" xfId="0" applyFont="1" applyAlignment="1">
      <alignment vertical="center"/>
    </xf>
    <xf numFmtId="0" fontId="8" fillId="7" borderId="5" xfId="0" applyFont="1" applyFill="1" applyBorder="1" applyAlignment="1">
      <alignment vertical="center"/>
    </xf>
    <xf numFmtId="0" fontId="8" fillId="9" borderId="5" xfId="0" applyFont="1" applyFill="1" applyBorder="1" applyAlignment="1">
      <alignment vertical="center"/>
    </xf>
    <xf numFmtId="0" fontId="8" fillId="3" borderId="12" xfId="0" applyFont="1" applyFill="1" applyBorder="1" applyAlignment="1">
      <alignment vertical="center"/>
    </xf>
    <xf numFmtId="0" fontId="0" fillId="3" borderId="0" xfId="0" applyFill="1"/>
    <xf numFmtId="0" fontId="19" fillId="3" borderId="0" xfId="0" applyFont="1" applyFill="1" applyAlignment="1">
      <alignment vertical="center"/>
    </xf>
    <xf numFmtId="0" fontId="8" fillId="3" borderId="10" xfId="0" applyFont="1" applyFill="1" applyBorder="1" applyAlignment="1">
      <alignment vertical="center"/>
    </xf>
    <xf numFmtId="0" fontId="9" fillId="4" borderId="3" xfId="0" applyFont="1" applyFill="1" applyBorder="1" applyAlignment="1">
      <alignment horizontal="right" vertical="center" wrapText="1"/>
    </xf>
    <xf numFmtId="0" fontId="6" fillId="5" borderId="10" xfId="0" applyFont="1" applyFill="1" applyBorder="1" applyAlignment="1">
      <alignment horizontal="right" vertical="center"/>
    </xf>
    <xf numFmtId="0" fontId="9" fillId="10" borderId="5" xfId="0" applyFont="1" applyFill="1" applyBorder="1" applyAlignment="1">
      <alignment vertical="center"/>
    </xf>
    <xf numFmtId="0" fontId="8" fillId="7" borderId="5" xfId="0" applyFont="1" applyFill="1" applyBorder="1" applyAlignment="1">
      <alignment vertical="center" wrapText="1"/>
    </xf>
    <xf numFmtId="4" fontId="9" fillId="6" borderId="1" xfId="0" applyNumberFormat="1" applyFont="1" applyFill="1" applyBorder="1" applyAlignment="1">
      <alignment vertical="center" wrapText="1"/>
    </xf>
    <xf numFmtId="0" fontId="8" fillId="0" borderId="5" xfId="0" applyFont="1" applyBorder="1" applyAlignment="1">
      <alignment vertical="center" wrapText="1"/>
    </xf>
    <xf numFmtId="0" fontId="9"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6" fillId="10" borderId="12" xfId="0" applyFont="1" applyFill="1" applyBorder="1" applyAlignment="1">
      <alignment vertical="center"/>
    </xf>
    <xf numFmtId="0" fontId="6" fillId="10" borderId="10" xfId="0" applyFont="1" applyFill="1" applyBorder="1" applyAlignment="1">
      <alignment vertical="center"/>
    </xf>
    <xf numFmtId="166" fontId="8" fillId="10" borderId="3" xfId="1" applyNumberFormat="1" applyFont="1" applyFill="1" applyBorder="1" applyAlignment="1">
      <alignment vertical="center"/>
    </xf>
    <xf numFmtId="166" fontId="8" fillId="8" borderId="10" xfId="1" applyNumberFormat="1" applyFont="1" applyFill="1" applyBorder="1" applyAlignment="1">
      <alignment vertical="center"/>
    </xf>
    <xf numFmtId="3" fontId="21" fillId="0" borderId="0" xfId="0" applyNumberFormat="1" applyFont="1" applyAlignment="1">
      <alignment horizontal="right"/>
    </xf>
    <xf numFmtId="3" fontId="22" fillId="0" borderId="0" xfId="0" applyNumberFormat="1" applyFont="1" applyBorder="1" applyAlignment="1">
      <alignment horizontal="right"/>
    </xf>
    <xf numFmtId="3" fontId="21" fillId="0" borderId="0" xfId="0" applyNumberFormat="1" applyFont="1" applyBorder="1" applyAlignment="1">
      <alignment horizontal="right"/>
    </xf>
    <xf numFmtId="0" fontId="0" fillId="0" borderId="0" xfId="0" applyAlignment="1">
      <alignment vertical="center"/>
    </xf>
    <xf numFmtId="0" fontId="5" fillId="3" borderId="14" xfId="0" applyFont="1" applyFill="1" applyBorder="1" applyAlignment="1">
      <alignment vertical="center"/>
    </xf>
    <xf numFmtId="0" fontId="5" fillId="3" borderId="18" xfId="0" applyFont="1" applyFill="1" applyBorder="1" applyAlignment="1">
      <alignment vertical="center"/>
    </xf>
    <xf numFmtId="0" fontId="5" fillId="3" borderId="14" xfId="0" applyFont="1" applyFill="1" applyBorder="1" applyAlignment="1">
      <alignment vertical="center" wrapText="1"/>
    </xf>
    <xf numFmtId="0" fontId="5" fillId="3" borderId="18" xfId="0" applyFont="1" applyFill="1" applyBorder="1" applyAlignment="1">
      <alignment vertical="center" wrapText="1"/>
    </xf>
    <xf numFmtId="0" fontId="8" fillId="3" borderId="18" xfId="0" applyFont="1" applyFill="1" applyBorder="1" applyAlignment="1">
      <alignment vertical="center" wrapText="1"/>
    </xf>
    <xf numFmtId="0" fontId="5" fillId="3" borderId="15" xfId="0" applyFont="1" applyFill="1" applyBorder="1" applyAlignment="1">
      <alignment vertical="center" wrapText="1"/>
    </xf>
    <xf numFmtId="3" fontId="8" fillId="3" borderId="0" xfId="0" applyNumberFormat="1" applyFont="1" applyFill="1" applyBorder="1" applyAlignment="1">
      <alignment horizontal="right" vertical="center"/>
    </xf>
    <xf numFmtId="0" fontId="0" fillId="3" borderId="0" xfId="0" applyFill="1" applyAlignment="1">
      <alignment vertical="center"/>
    </xf>
    <xf numFmtId="0" fontId="23" fillId="0" borderId="0" xfId="0" applyFont="1" applyAlignment="1">
      <alignment vertical="center"/>
    </xf>
    <xf numFmtId="0" fontId="25" fillId="4" borderId="3" xfId="0" applyFont="1" applyFill="1" applyBorder="1" applyAlignment="1">
      <alignment horizontal="right" vertical="center" wrapText="1"/>
    </xf>
    <xf numFmtId="0" fontId="26" fillId="4" borderId="11" xfId="0" applyFont="1" applyFill="1" applyBorder="1" applyAlignment="1">
      <alignment horizontal="right" vertical="center" wrapText="1"/>
    </xf>
    <xf numFmtId="41" fontId="5" fillId="2" borderId="7" xfId="0" applyNumberFormat="1" applyFont="1" applyFill="1" applyBorder="1" applyAlignment="1">
      <alignment horizontal="right" vertical="center" wrapText="1"/>
    </xf>
    <xf numFmtId="41" fontId="5" fillId="3" borderId="0" xfId="0" applyNumberFormat="1" applyFont="1" applyFill="1" applyBorder="1" applyAlignment="1">
      <alignment horizontal="right" vertical="center" wrapText="1"/>
    </xf>
    <xf numFmtId="0" fontId="5" fillId="3" borderId="0" xfId="0" applyFont="1" applyFill="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3" fontId="5" fillId="0" borderId="0" xfId="0" applyNumberFormat="1" applyFont="1" applyFill="1" applyBorder="1" applyAlignment="1">
      <alignment horizontal="right" vertical="center" wrapText="1"/>
    </xf>
    <xf numFmtId="41" fontId="5"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0" fontId="8" fillId="7" borderId="12" xfId="0" applyFont="1" applyFill="1" applyBorder="1" applyAlignment="1">
      <alignment vertical="center" wrapText="1"/>
    </xf>
    <xf numFmtId="0" fontId="8" fillId="7" borderId="10" xfId="0" applyFont="1" applyFill="1" applyBorder="1" applyAlignment="1">
      <alignment vertical="center" wrapText="1"/>
    </xf>
    <xf numFmtId="0" fontId="8" fillId="7" borderId="7" xfId="0" applyFont="1" applyFill="1" applyBorder="1" applyAlignment="1">
      <alignment vertical="center" wrapText="1"/>
    </xf>
    <xf numFmtId="0" fontId="7" fillId="3" borderId="5" xfId="0" applyFont="1" applyFill="1" applyBorder="1" applyAlignment="1">
      <alignment vertical="center" wrapText="1"/>
    </xf>
    <xf numFmtId="0" fontId="5" fillId="3" borderId="12" xfId="0" applyFont="1" applyFill="1" applyBorder="1" applyAlignment="1">
      <alignment vertical="center" wrapText="1"/>
    </xf>
    <xf numFmtId="0" fontId="0" fillId="0" borderId="0" xfId="0" applyFill="1" applyBorder="1"/>
    <xf numFmtId="0" fontId="24" fillId="5" borderId="3" xfId="0" applyFont="1" applyFill="1" applyBorder="1" applyAlignment="1">
      <alignment horizontal="right" vertical="center"/>
    </xf>
    <xf numFmtId="41" fontId="5" fillId="2"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5" fillId="3" borderId="0" xfId="0" applyFont="1" applyFill="1"/>
    <xf numFmtId="165" fontId="12" fillId="3" borderId="2" xfId="0" applyNumberFormat="1" applyFont="1" applyFill="1" applyBorder="1" applyAlignment="1">
      <alignment horizontal="right" vertical="center" wrapText="1"/>
    </xf>
    <xf numFmtId="0" fontId="4" fillId="0" borderId="0" xfId="0" applyFont="1" applyFill="1" applyBorder="1"/>
    <xf numFmtId="0" fontId="5" fillId="0" borderId="0" xfId="0" applyFont="1" applyFill="1" applyBorder="1" applyAlignment="1"/>
    <xf numFmtId="0" fontId="0" fillId="0" borderId="0" xfId="0" applyFill="1"/>
    <xf numFmtId="166" fontId="12" fillId="3" borderId="0" xfId="0" applyNumberFormat="1" applyFont="1" applyFill="1" applyBorder="1" applyAlignment="1">
      <alignment horizontal="right" vertical="center" wrapText="1"/>
    </xf>
    <xf numFmtId="0" fontId="5" fillId="11" borderId="18" xfId="0" applyFont="1" applyFill="1" applyBorder="1" applyAlignment="1">
      <alignment wrapText="1"/>
    </xf>
    <xf numFmtId="0" fontId="14" fillId="0" borderId="0" xfId="0" applyFont="1" applyAlignment="1"/>
    <xf numFmtId="3" fontId="12" fillId="0" borderId="0" xfId="0" applyNumberFormat="1" applyFont="1" applyFill="1" applyBorder="1" applyAlignment="1">
      <alignment horizontal="right" vertical="center" wrapText="1"/>
    </xf>
    <xf numFmtId="166" fontId="12" fillId="0" borderId="0"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166" fontId="11" fillId="0" borderId="0" xfId="0" applyNumberFormat="1" applyFont="1" applyFill="1" applyBorder="1" applyAlignment="1">
      <alignment horizontal="right" vertical="center" wrapText="1"/>
    </xf>
    <xf numFmtId="0" fontId="11" fillId="0" borderId="0" xfId="0" quotePrefix="1" applyFont="1" applyFill="1" applyBorder="1" applyAlignment="1">
      <alignment horizontal="right" vertical="center" wrapText="1"/>
    </xf>
    <xf numFmtId="0" fontId="12" fillId="0" borderId="0" xfId="0" quotePrefix="1" applyFont="1" applyFill="1" applyBorder="1" applyAlignment="1">
      <alignment horizontal="right" vertical="center" wrapText="1"/>
    </xf>
    <xf numFmtId="0" fontId="12" fillId="0" borderId="0" xfId="0" applyFont="1" applyFill="1" applyBorder="1" applyAlignment="1">
      <alignment horizontal="right" vertical="center" wrapText="1"/>
    </xf>
    <xf numFmtId="165" fontId="12" fillId="0" borderId="0" xfId="0" applyNumberFormat="1" applyFont="1" applyFill="1" applyBorder="1" applyAlignment="1">
      <alignment horizontal="right" vertical="center" wrapText="1"/>
    </xf>
    <xf numFmtId="3" fontId="3" fillId="0" borderId="0" xfId="0" applyNumberFormat="1" applyFont="1" applyFill="1" applyBorder="1" applyAlignment="1">
      <alignment vertical="center"/>
    </xf>
    <xf numFmtId="165" fontId="12" fillId="3" borderId="0" xfId="0" applyNumberFormat="1" applyFont="1" applyFill="1" applyBorder="1" applyAlignment="1">
      <alignment horizontal="right" vertical="center" wrapText="1"/>
    </xf>
    <xf numFmtId="10" fontId="11" fillId="0" borderId="0" xfId="1" applyNumberFormat="1" applyFont="1" applyFill="1" applyBorder="1" applyAlignment="1">
      <alignment horizontal="right" vertical="center" wrapText="1"/>
    </xf>
    <xf numFmtId="10" fontId="12" fillId="0" borderId="0" xfId="1" applyNumberFormat="1" applyFont="1" applyFill="1" applyBorder="1" applyAlignment="1">
      <alignment horizontal="right" vertical="center" wrapText="1"/>
    </xf>
    <xf numFmtId="166" fontId="11" fillId="0" borderId="0" xfId="2" applyNumberFormat="1" applyFont="1" applyFill="1" applyBorder="1" applyAlignment="1">
      <alignment horizontal="right" vertical="center" wrapText="1"/>
    </xf>
    <xf numFmtId="0" fontId="8" fillId="3" borderId="14" xfId="0" applyFont="1" applyFill="1" applyBorder="1" applyAlignment="1">
      <alignment vertical="center" wrapText="1"/>
    </xf>
    <xf numFmtId="0" fontId="9" fillId="3" borderId="18" xfId="0" applyFont="1" applyFill="1" applyBorder="1" applyAlignment="1">
      <alignment vertical="center" wrapText="1"/>
    </xf>
    <xf numFmtId="0" fontId="5" fillId="3" borderId="14" xfId="0" applyFont="1" applyFill="1" applyBorder="1"/>
    <xf numFmtId="0" fontId="5" fillId="3" borderId="18" xfId="0" applyFont="1" applyFill="1" applyBorder="1"/>
    <xf numFmtId="0" fontId="5" fillId="3" borderId="15" xfId="0" applyFont="1" applyFill="1" applyBorder="1"/>
    <xf numFmtId="41" fontId="5" fillId="2" borderId="19" xfId="0" applyNumberFormat="1" applyFont="1" applyFill="1" applyBorder="1" applyAlignment="1">
      <alignment horizontal="right" vertical="center" wrapText="1"/>
    </xf>
    <xf numFmtId="41" fontId="5" fillId="3" borderId="20" xfId="0" applyNumberFormat="1" applyFont="1" applyFill="1" applyBorder="1" applyAlignment="1">
      <alignment horizontal="right" vertical="center" wrapText="1"/>
    </xf>
    <xf numFmtId="41" fontId="8" fillId="2" borderId="7"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8" fillId="7" borderId="1" xfId="0" applyNumberFormat="1" applyFont="1" applyFill="1" applyBorder="1" applyAlignment="1">
      <alignment horizontal="right"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7" fontId="5" fillId="2" borderId="2" xfId="0" applyNumberFormat="1" applyFont="1" applyFill="1" applyBorder="1" applyAlignment="1">
      <alignment horizontal="right" vertical="center"/>
    </xf>
    <xf numFmtId="164" fontId="5" fillId="2" borderId="3" xfId="0" applyNumberFormat="1" applyFont="1" applyFill="1" applyBorder="1" applyAlignment="1">
      <alignment horizontal="right" vertical="center"/>
    </xf>
    <xf numFmtId="0" fontId="0" fillId="0" borderId="0" xfId="0" applyAlignment="1">
      <alignment wrapText="1"/>
    </xf>
    <xf numFmtId="164" fontId="8"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9" fillId="3" borderId="1" xfId="0" applyNumberFormat="1" applyFont="1" applyFill="1" applyBorder="1" applyAlignment="1">
      <alignment horizontal="right" vertical="center"/>
    </xf>
    <xf numFmtId="168" fontId="7" fillId="3" borderId="0" xfId="0" applyNumberFormat="1" applyFont="1" applyFill="1" applyBorder="1" applyAlignment="1">
      <alignment horizontal="right" vertical="center"/>
    </xf>
    <xf numFmtId="164" fontId="9" fillId="10" borderId="1" xfId="0" applyNumberFormat="1" applyFont="1" applyFill="1" applyBorder="1" applyAlignment="1">
      <alignment horizontal="right" vertical="center"/>
    </xf>
    <xf numFmtId="164" fontId="9" fillId="8" borderId="1" xfId="0" applyNumberFormat="1" applyFont="1" applyFill="1" applyBorder="1" applyAlignment="1">
      <alignment horizontal="right" vertical="center"/>
    </xf>
    <xf numFmtId="0" fontId="6" fillId="5" borderId="5" xfId="0" applyFont="1" applyFill="1" applyBorder="1" applyAlignment="1">
      <alignment horizontal="right" vertical="center"/>
    </xf>
    <xf numFmtId="0" fontId="9" fillId="3" borderId="7" xfId="0" applyFont="1" applyFill="1" applyBorder="1" applyAlignment="1">
      <alignment horizontal="left" wrapText="1"/>
    </xf>
    <xf numFmtId="0" fontId="7" fillId="3" borderId="7" xfId="0" applyFont="1" applyFill="1" applyBorder="1" applyAlignment="1">
      <alignment horizontal="left" wrapText="1" indent="1"/>
    </xf>
    <xf numFmtId="0" fontId="33" fillId="3" borderId="7" xfId="0" applyFont="1" applyFill="1" applyBorder="1" applyAlignment="1">
      <alignment horizontal="left" wrapText="1" indent="3"/>
    </xf>
    <xf numFmtId="0" fontId="7" fillId="3" borderId="7" xfId="0" applyFont="1" applyFill="1" applyBorder="1" applyAlignment="1">
      <alignment horizontal="left" wrapText="1"/>
    </xf>
    <xf numFmtId="0" fontId="7" fillId="3" borderId="10" xfId="0" applyFont="1" applyFill="1" applyBorder="1" applyAlignment="1">
      <alignment horizontal="left" wrapText="1" indent="1"/>
    </xf>
    <xf numFmtId="3" fontId="11" fillId="2" borderId="7"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165" fontId="11" fillId="3" borderId="0" xfId="0" applyNumberFormat="1" applyFont="1" applyFill="1" applyBorder="1" applyAlignment="1">
      <alignment horizontal="right" vertical="center" wrapText="1"/>
    </xf>
    <xf numFmtId="0" fontId="12" fillId="2" borderId="7" xfId="0" applyFont="1" applyFill="1" applyBorder="1" applyAlignment="1">
      <alignment horizontal="right" vertical="center" wrapText="1"/>
    </xf>
    <xf numFmtId="165" fontId="11" fillId="3" borderId="9" xfId="0" applyNumberFormat="1" applyFont="1" applyFill="1" applyBorder="1" applyAlignment="1">
      <alignment horizontal="right" vertical="center" wrapText="1"/>
    </xf>
    <xf numFmtId="0" fontId="9" fillId="3" borderId="12" xfId="0" applyFont="1" applyFill="1" applyBorder="1" applyAlignment="1">
      <alignment horizontal="left"/>
    </xf>
    <xf numFmtId="0" fontId="9" fillId="3" borderId="23" xfId="0" applyFont="1" applyFill="1" applyBorder="1" applyAlignment="1">
      <alignment horizontal="left" wrapText="1"/>
    </xf>
    <xf numFmtId="0" fontId="7" fillId="3" borderId="12" xfId="0" applyFont="1" applyFill="1" applyBorder="1" applyAlignment="1">
      <alignment horizontal="left"/>
    </xf>
    <xf numFmtId="0" fontId="9" fillId="3" borderId="12" xfId="0" applyFont="1" applyFill="1" applyBorder="1" applyAlignment="1">
      <alignment horizontal="left" wrapText="1"/>
    </xf>
    <xf numFmtId="3" fontId="11" fillId="3" borderId="5" xfId="0" applyNumberFormat="1" applyFont="1" applyFill="1" applyBorder="1" applyAlignment="1">
      <alignment horizontal="right" vertical="center" wrapText="1"/>
    </xf>
    <xf numFmtId="3" fontId="11" fillId="3" borderId="6" xfId="0" applyNumberFormat="1" applyFont="1" applyFill="1" applyBorder="1" applyAlignment="1">
      <alignment horizontal="right" vertical="center" wrapText="1"/>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3" fontId="11" fillId="3" borderId="9" xfId="0" applyNumberFormat="1" applyFont="1" applyFill="1" applyBorder="1" applyAlignment="1">
      <alignment horizontal="right" vertical="center" wrapText="1"/>
    </xf>
    <xf numFmtId="0" fontId="6" fillId="5" borderId="13" xfId="0" applyFont="1" applyFill="1" applyBorder="1" applyAlignment="1">
      <alignment horizontal="center" vertical="center"/>
    </xf>
    <xf numFmtId="0" fontId="6" fillId="5" borderId="0" xfId="0" applyFont="1" applyFill="1" applyBorder="1" applyAlignment="1">
      <alignment horizontal="center" vertical="center"/>
    </xf>
    <xf numFmtId="165" fontId="12" fillId="3" borderId="12" xfId="0" applyNumberFormat="1" applyFont="1" applyFill="1" applyBorder="1" applyAlignment="1">
      <alignment horizontal="right" vertical="center" wrapText="1"/>
    </xf>
    <xf numFmtId="0" fontId="6" fillId="5" borderId="9" xfId="0" applyFont="1" applyFill="1" applyBorder="1" applyAlignment="1">
      <alignment horizontal="center" vertical="center"/>
    </xf>
    <xf numFmtId="164" fontId="5" fillId="2" borderId="12"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7" fontId="5" fillId="3" borderId="2" xfId="0" applyNumberFormat="1" applyFont="1" applyFill="1" applyBorder="1" applyAlignment="1">
      <alignment horizontal="right" vertical="center"/>
    </xf>
    <xf numFmtId="167" fontId="8" fillId="2" borderId="0" xfId="0" applyNumberFormat="1" applyFont="1" applyFill="1" applyBorder="1" applyAlignment="1">
      <alignment horizontal="right" vertical="center"/>
    </xf>
    <xf numFmtId="167" fontId="8" fillId="3" borderId="0"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164" fontId="5" fillId="3" borderId="20" xfId="0" applyNumberFormat="1" applyFont="1" applyFill="1" applyBorder="1" applyAlignment="1">
      <alignment horizontal="right" vertical="center"/>
    </xf>
    <xf numFmtId="164" fontId="5" fillId="2" borderId="0"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wrapText="1"/>
    </xf>
    <xf numFmtId="164" fontId="5" fillId="2" borderId="20" xfId="0" applyNumberFormat="1" applyFont="1" applyFill="1" applyBorder="1" applyAlignment="1">
      <alignment horizontal="right" vertical="center" wrapText="1"/>
    </xf>
    <xf numFmtId="0" fontId="0" fillId="2" borderId="2" xfId="0" applyFill="1" applyBorder="1" applyAlignment="1">
      <alignment vertical="center"/>
    </xf>
    <xf numFmtId="0" fontId="5" fillId="2" borderId="0"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vertical="center"/>
    </xf>
    <xf numFmtId="169" fontId="8" fillId="2" borderId="0" xfId="0" applyNumberFormat="1" applyFont="1" applyFill="1" applyBorder="1" applyAlignment="1">
      <alignment horizontal="right" vertical="center"/>
    </xf>
    <xf numFmtId="164" fontId="5" fillId="2" borderId="20" xfId="0" applyNumberFormat="1" applyFont="1" applyFill="1" applyBorder="1" applyAlignment="1">
      <alignment horizontal="right" vertical="center"/>
    </xf>
    <xf numFmtId="165" fontId="5" fillId="2" borderId="3" xfId="0" applyNumberFormat="1" applyFont="1" applyFill="1" applyBorder="1" applyAlignment="1">
      <alignment vertical="center"/>
    </xf>
    <xf numFmtId="41" fontId="8" fillId="2" borderId="0" xfId="0" applyNumberFormat="1" applyFont="1" applyFill="1" applyBorder="1" applyAlignment="1">
      <alignment horizontal="right" vertical="center" wrapText="1"/>
    </xf>
    <xf numFmtId="41" fontId="5" fillId="2" borderId="20"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164" fontId="5" fillId="2" borderId="7" xfId="0" applyNumberFormat="1" applyFont="1" applyFill="1" applyBorder="1" applyAlignment="1">
      <alignment horizontal="right" vertical="center" wrapText="1"/>
    </xf>
    <xf numFmtId="41" fontId="5" fillId="2" borderId="10" xfId="0" applyNumberFormat="1" applyFont="1" applyFill="1" applyBorder="1" applyAlignment="1">
      <alignment horizontal="right" vertical="center" wrapText="1"/>
    </xf>
    <xf numFmtId="0" fontId="15" fillId="3" borderId="0" xfId="0" applyFont="1" applyFill="1"/>
    <xf numFmtId="3" fontId="21" fillId="3" borderId="0" xfId="0" applyNumberFormat="1" applyFont="1" applyFill="1" applyAlignment="1">
      <alignment horizontal="right"/>
    </xf>
    <xf numFmtId="0" fontId="15" fillId="3" borderId="0" xfId="0" applyFont="1" applyFill="1" applyAlignment="1"/>
    <xf numFmtId="168" fontId="5" fillId="2" borderId="10" xfId="0" applyNumberFormat="1" applyFont="1" applyFill="1" applyBorder="1" applyAlignment="1">
      <alignment vertical="center"/>
    </xf>
    <xf numFmtId="168" fontId="5" fillId="2" borderId="3" xfId="0" applyNumberFormat="1" applyFont="1" applyFill="1" applyBorder="1" applyAlignment="1">
      <alignment vertical="center"/>
    </xf>
    <xf numFmtId="168" fontId="5" fillId="3" borderId="3" xfId="0" applyNumberFormat="1" applyFont="1" applyFill="1" applyBorder="1" applyAlignment="1">
      <alignment vertical="center"/>
    </xf>
    <xf numFmtId="164" fontId="8" fillId="2" borderId="25" xfId="0" applyNumberFormat="1" applyFont="1" applyFill="1" applyBorder="1" applyAlignment="1">
      <alignment horizontal="right" vertical="center"/>
    </xf>
    <xf numFmtId="164" fontId="8" fillId="2" borderId="26" xfId="0" applyNumberFormat="1" applyFont="1" applyFill="1" applyBorder="1" applyAlignment="1">
      <alignment horizontal="right" vertical="center"/>
    </xf>
    <xf numFmtId="164" fontId="8" fillId="3" borderId="26" xfId="0" applyNumberFormat="1" applyFont="1" applyFill="1" applyBorder="1" applyAlignment="1">
      <alignment horizontal="right" vertical="center"/>
    </xf>
    <xf numFmtId="169" fontId="8" fillId="3" borderId="0" xfId="0" applyNumberFormat="1" applyFont="1" applyFill="1" applyBorder="1" applyAlignment="1">
      <alignment horizontal="right" vertical="center"/>
    </xf>
    <xf numFmtId="0" fontId="15" fillId="3" borderId="0" xfId="0" applyFont="1" applyFill="1" applyAlignment="1">
      <alignment horizontal="left"/>
    </xf>
    <xf numFmtId="41" fontId="5" fillId="3" borderId="27" xfId="0" applyNumberFormat="1" applyFont="1" applyFill="1" applyBorder="1" applyAlignment="1">
      <alignment horizontal="right" vertical="center" wrapText="1"/>
    </xf>
    <xf numFmtId="164" fontId="5" fillId="3" borderId="2" xfId="0"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8" fillId="3" borderId="0" xfId="0" applyNumberFormat="1" applyFont="1" applyFill="1" applyBorder="1" applyAlignment="1">
      <alignment horizontal="right" vertical="center" wrapText="1"/>
    </xf>
    <xf numFmtId="164" fontId="5" fillId="3" borderId="20"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5" fillId="3" borderId="3" xfId="0" applyNumberFormat="1" applyFont="1" applyFill="1" applyBorder="1" applyAlignment="1">
      <alignment horizontal="right" vertical="center" wrapText="1"/>
    </xf>
    <xf numFmtId="0" fontId="14" fillId="0" borderId="0" xfId="0" applyFont="1" applyAlignment="1">
      <alignment horizontal="left"/>
    </xf>
    <xf numFmtId="164" fontId="9" fillId="8" borderId="5" xfId="0" applyNumberFormat="1" applyFont="1" applyFill="1" applyBorder="1" applyAlignment="1">
      <alignment vertical="center" wrapText="1"/>
    </xf>
    <xf numFmtId="164" fontId="9" fillId="7" borderId="1" xfId="0" applyNumberFormat="1" applyFont="1" applyFill="1" applyBorder="1" applyAlignment="1">
      <alignment vertical="center" wrapText="1"/>
    </xf>
    <xf numFmtId="164" fontId="5" fillId="2" borderId="7" xfId="0" applyNumberFormat="1" applyFont="1" applyFill="1" applyBorder="1" applyAlignment="1">
      <alignment vertical="center" wrapText="1"/>
    </xf>
    <xf numFmtId="164" fontId="5" fillId="3" borderId="0" xfId="0" applyNumberFormat="1" applyFont="1" applyFill="1" applyBorder="1" applyAlignment="1">
      <alignment vertical="center" wrapText="1"/>
    </xf>
    <xf numFmtId="164" fontId="0" fillId="2" borderId="12" xfId="0" applyNumberFormat="1" applyFill="1" applyBorder="1" applyAlignment="1">
      <alignment vertical="center"/>
    </xf>
    <xf numFmtId="164" fontId="8" fillId="8" borderId="12" xfId="0" applyNumberFormat="1" applyFont="1" applyFill="1" applyBorder="1" applyAlignment="1">
      <alignment vertical="center"/>
    </xf>
    <xf numFmtId="0" fontId="8" fillId="0" borderId="0" xfId="0" applyFont="1"/>
    <xf numFmtId="0" fontId="35" fillId="0" borderId="0" xfId="0" applyFont="1"/>
    <xf numFmtId="0" fontId="35" fillId="0" borderId="0" xfId="0" applyFont="1" applyFill="1" applyBorder="1"/>
    <xf numFmtId="0" fontId="11" fillId="3" borderId="5" xfId="0" applyFont="1" applyFill="1" applyBorder="1" applyAlignment="1">
      <alignment horizontal="left" vertical="top" wrapText="1"/>
    </xf>
    <xf numFmtId="4" fontId="5" fillId="2" borderId="10" xfId="0" applyNumberFormat="1" applyFont="1" applyFill="1" applyBorder="1" applyAlignment="1">
      <alignment horizontal="right" vertical="center" wrapText="1"/>
    </xf>
    <xf numFmtId="0" fontId="6" fillId="5" borderId="31" xfId="0" applyFont="1" applyFill="1" applyBorder="1" applyAlignment="1">
      <alignment horizontal="right" vertical="center"/>
    </xf>
    <xf numFmtId="4" fontId="5" fillId="3" borderId="3" xfId="0" applyNumberFormat="1"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0" fontId="0" fillId="0" borderId="0" xfId="0" applyBorder="1"/>
    <xf numFmtId="0" fontId="20" fillId="0" borderId="0" xfId="0" applyFont="1"/>
    <xf numFmtId="0" fontId="36" fillId="0" borderId="0" xfId="0" applyFont="1"/>
    <xf numFmtId="165" fontId="29" fillId="0" borderId="0" xfId="0" applyNumberFormat="1" applyFont="1" applyFill="1" applyBorder="1" applyAlignment="1">
      <alignment horizontal="right" vertical="center" wrapText="1"/>
    </xf>
    <xf numFmtId="0" fontId="36" fillId="0" borderId="0" xfId="0" applyFont="1" applyFill="1" applyBorder="1"/>
    <xf numFmtId="3" fontId="11" fillId="3" borderId="12" xfId="0" applyNumberFormat="1" applyFont="1" applyFill="1" applyBorder="1" applyAlignment="1">
      <alignment horizontal="right" vertical="center" wrapText="1"/>
    </xf>
    <xf numFmtId="3" fontId="11" fillId="3" borderId="2" xfId="0" applyNumberFormat="1" applyFont="1" applyFill="1" applyBorder="1" applyAlignment="1">
      <alignment horizontal="right" vertical="center" wrapText="1"/>
    </xf>
    <xf numFmtId="166" fontId="12" fillId="3" borderId="7" xfId="1" applyNumberFormat="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 fontId="5" fillId="2" borderId="7" xfId="0" applyNumberFormat="1" applyFont="1" applyFill="1" applyBorder="1" applyAlignment="1">
      <alignment horizontal="right" vertical="center" wrapText="1"/>
    </xf>
    <xf numFmtId="3" fontId="20" fillId="2" borderId="7" xfId="0" applyNumberFormat="1" applyFont="1" applyFill="1" applyBorder="1" applyAlignment="1">
      <alignment horizontal="right" vertical="center" wrapText="1"/>
    </xf>
    <xf numFmtId="3" fontId="11" fillId="2" borderId="12" xfId="0" applyNumberFormat="1" applyFont="1" applyFill="1" applyBorder="1" applyAlignment="1">
      <alignment horizontal="right" vertical="center" wrapText="1"/>
    </xf>
    <xf numFmtId="3" fontId="5" fillId="2" borderId="10"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27" fillId="2" borderId="20" xfId="0" applyNumberFormat="1" applyFont="1" applyFill="1" applyBorder="1" applyAlignment="1">
      <alignment horizontal="right" vertical="center"/>
    </xf>
    <xf numFmtId="3" fontId="27" fillId="3" borderId="20" xfId="0" applyNumberFormat="1" applyFont="1" applyFill="1" applyBorder="1" applyAlignment="1">
      <alignment horizontal="right" vertical="center"/>
    </xf>
    <xf numFmtId="0" fontId="27" fillId="2" borderId="0" xfId="0" applyFont="1" applyFill="1" applyBorder="1" applyAlignment="1">
      <alignment vertical="center"/>
    </xf>
    <xf numFmtId="0" fontId="27" fillId="3" borderId="0" xfId="0" applyFont="1" applyFill="1" applyBorder="1" applyAlignment="1">
      <alignment vertical="center"/>
    </xf>
    <xf numFmtId="164" fontId="5" fillId="2" borderId="2" xfId="0" applyNumberFormat="1" applyFont="1" applyFill="1" applyBorder="1" applyAlignment="1">
      <alignment horizontal="right" vertical="center" wrapText="1"/>
    </xf>
    <xf numFmtId="164" fontId="8" fillId="9" borderId="1" xfId="0" applyNumberFormat="1" applyFont="1" applyFill="1" applyBorder="1" applyAlignment="1">
      <alignment horizontal="right" vertical="center"/>
    </xf>
    <xf numFmtId="164" fontId="8" fillId="8" borderId="1" xfId="0" applyNumberFormat="1" applyFont="1" applyFill="1" applyBorder="1" applyAlignment="1">
      <alignment horizontal="right" vertical="center"/>
    </xf>
    <xf numFmtId="3" fontId="11" fillId="6" borderId="5" xfId="0" applyNumberFormat="1" applyFont="1" applyFill="1" applyBorder="1" applyAlignment="1">
      <alignment horizontal="right" vertical="center" wrapText="1"/>
    </xf>
    <xf numFmtId="3" fontId="12" fillId="6" borderId="7" xfId="0" applyNumberFormat="1" applyFont="1" applyFill="1" applyBorder="1" applyAlignment="1">
      <alignment horizontal="right" vertical="center" wrapText="1"/>
    </xf>
    <xf numFmtId="3" fontId="12" fillId="6" borderId="0"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3" fontId="11" fillId="6" borderId="2" xfId="0" applyNumberFormat="1" applyFont="1" applyFill="1" applyBorder="1" applyAlignment="1">
      <alignment horizontal="right" vertical="center" wrapText="1"/>
    </xf>
    <xf numFmtId="3" fontId="11" fillId="6" borderId="8" xfId="0" applyNumberFormat="1" applyFont="1" applyFill="1" applyBorder="1" applyAlignment="1">
      <alignment horizontal="right" vertical="center" wrapText="1"/>
    </xf>
    <xf numFmtId="3" fontId="11" fillId="6" borderId="7" xfId="0" applyNumberFormat="1" applyFont="1" applyFill="1" applyBorder="1" applyAlignment="1">
      <alignment horizontal="right" vertical="center" wrapText="1"/>
    </xf>
    <xf numFmtId="3" fontId="11" fillId="6" borderId="0" xfId="0" applyNumberFormat="1" applyFont="1" applyFill="1" applyBorder="1" applyAlignment="1">
      <alignment horizontal="right" vertical="center" wrapText="1"/>
    </xf>
    <xf numFmtId="3" fontId="11" fillId="6" borderId="9" xfId="0" applyNumberFormat="1" applyFont="1" applyFill="1" applyBorder="1" applyAlignment="1">
      <alignment horizontal="right" vertical="center" wrapText="1"/>
    </xf>
    <xf numFmtId="3" fontId="12" fillId="6" borderId="9" xfId="0" applyNumberFormat="1" applyFont="1" applyFill="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6" borderId="3" xfId="0" applyNumberFormat="1" applyFont="1" applyFill="1" applyBorder="1" applyAlignment="1">
      <alignment horizontal="right" vertical="center" wrapText="1"/>
    </xf>
    <xf numFmtId="3" fontId="12" fillId="6" borderId="11" xfId="0" applyNumberFormat="1" applyFont="1" applyFill="1" applyBorder="1" applyAlignment="1">
      <alignment horizontal="right" vertical="center" wrapText="1"/>
    </xf>
    <xf numFmtId="0" fontId="7" fillId="3" borderId="7" xfId="0" applyFont="1" applyFill="1" applyBorder="1" applyAlignment="1">
      <alignment vertical="center" wrapText="1"/>
    </xf>
    <xf numFmtId="0" fontId="8" fillId="3" borderId="7" xfId="0" applyFont="1" applyFill="1" applyBorder="1" applyAlignment="1">
      <alignment vertical="center" wrapText="1"/>
    </xf>
    <xf numFmtId="0" fontId="5" fillId="3" borderId="22" xfId="0" applyFont="1" applyFill="1" applyBorder="1" applyAlignment="1">
      <alignment vertical="center" wrapText="1"/>
    </xf>
    <xf numFmtId="0" fontId="8" fillId="3" borderId="5" xfId="0" applyFont="1" applyFill="1" applyBorder="1" applyAlignment="1">
      <alignment vertical="center"/>
    </xf>
    <xf numFmtId="0" fontId="9" fillId="3" borderId="7" xfId="0" applyFont="1" applyFill="1" applyBorder="1" applyAlignment="1">
      <alignment horizontal="left"/>
    </xf>
    <xf numFmtId="0" fontId="32" fillId="3" borderId="14" xfId="0" applyFont="1" applyFill="1" applyBorder="1" applyAlignment="1">
      <alignment horizontal="left" wrapText="1"/>
    </xf>
    <xf numFmtId="0" fontId="5" fillId="3" borderId="18" xfId="0" applyFont="1" applyFill="1" applyBorder="1" applyAlignment="1">
      <alignment wrapText="1"/>
    </xf>
    <xf numFmtId="0" fontId="6" fillId="5" borderId="1" xfId="0" applyFont="1" applyFill="1" applyBorder="1" applyAlignment="1">
      <alignment horizontal="right" vertical="center"/>
    </xf>
    <xf numFmtId="0" fontId="6" fillId="6" borderId="1" xfId="0" applyFont="1" applyFill="1" applyBorder="1" applyAlignment="1">
      <alignment horizontal="right" vertical="center"/>
    </xf>
    <xf numFmtId="0" fontId="9" fillId="3" borderId="1" xfId="0" applyFont="1" applyFill="1" applyBorder="1" applyAlignment="1">
      <alignment horizontal="right" vertical="center" wrapText="1"/>
    </xf>
    <xf numFmtId="0" fontId="10" fillId="3" borderId="6" xfId="0" applyFont="1" applyFill="1" applyBorder="1" applyAlignment="1">
      <alignment horizontal="right" vertical="center" wrapText="1"/>
    </xf>
    <xf numFmtId="164" fontId="5" fillId="3" borderId="1" xfId="0" applyNumberFormat="1" applyFont="1" applyFill="1" applyBorder="1" applyAlignment="1">
      <alignment vertical="center"/>
    </xf>
    <xf numFmtId="0" fontId="6" fillId="5" borderId="3" xfId="0" applyFont="1" applyFill="1" applyBorder="1" applyAlignment="1">
      <alignment horizontal="right" vertical="center"/>
    </xf>
    <xf numFmtId="3" fontId="11" fillId="6" borderId="1" xfId="0" applyNumberFormat="1" applyFont="1" applyFill="1" applyBorder="1" applyAlignment="1">
      <alignment horizontal="right" vertical="center" wrapText="1"/>
    </xf>
    <xf numFmtId="3" fontId="11" fillId="6" borderId="6" xfId="0" applyNumberFormat="1" applyFont="1" applyFill="1" applyBorder="1" applyAlignment="1">
      <alignment horizontal="right" vertical="center" wrapText="1"/>
    </xf>
    <xf numFmtId="3" fontId="29" fillId="0" borderId="0" xfId="0" applyNumberFormat="1" applyFont="1" applyFill="1" applyBorder="1" applyAlignment="1">
      <alignment horizontal="right" vertical="center" wrapText="1"/>
    </xf>
    <xf numFmtId="172" fontId="5" fillId="2" borderId="7" xfId="0" applyNumberFormat="1" applyFont="1" applyFill="1" applyBorder="1" applyAlignment="1">
      <alignment horizontal="right" vertical="center" wrapText="1"/>
    </xf>
    <xf numFmtId="173" fontId="12" fillId="3" borderId="0" xfId="0" applyNumberFormat="1" applyFont="1" applyFill="1" applyAlignment="1">
      <alignment horizontal="right" vertical="center"/>
    </xf>
    <xf numFmtId="173" fontId="11" fillId="3" borderId="1" xfId="0" applyNumberFormat="1" applyFont="1" applyFill="1" applyBorder="1" applyAlignment="1">
      <alignment horizontal="right" vertical="center"/>
    </xf>
    <xf numFmtId="4" fontId="9" fillId="2" borderId="12" xfId="0" applyNumberFormat="1" applyFont="1" applyFill="1" applyBorder="1" applyAlignment="1">
      <alignment vertical="center" wrapText="1"/>
    </xf>
    <xf numFmtId="174" fontId="0" fillId="3" borderId="0" xfId="0" applyNumberFormat="1" applyFill="1"/>
    <xf numFmtId="174" fontId="9" fillId="4" borderId="11" xfId="0" applyNumberFormat="1" applyFont="1" applyFill="1" applyBorder="1" applyAlignment="1">
      <alignment horizontal="right" vertical="center" wrapText="1"/>
    </xf>
    <xf numFmtId="174" fontId="9" fillId="7" borderId="6" xfId="1" applyNumberFormat="1" applyFont="1" applyFill="1" applyBorder="1" applyAlignment="1">
      <alignment horizontal="right" vertical="center" wrapText="1"/>
    </xf>
    <xf numFmtId="174" fontId="5" fillId="3" borderId="9" xfId="1" applyNumberFormat="1" applyFont="1" applyFill="1" applyBorder="1" applyAlignment="1">
      <alignment horizontal="right" vertical="center" wrapText="1"/>
    </xf>
    <xf numFmtId="174" fontId="9" fillId="10" borderId="8" xfId="1" applyNumberFormat="1" applyFont="1" applyFill="1" applyBorder="1" applyAlignment="1">
      <alignment horizontal="right" vertical="center" wrapText="1"/>
    </xf>
    <xf numFmtId="174" fontId="5" fillId="3" borderId="8" xfId="1" applyNumberFormat="1" applyFont="1" applyFill="1" applyBorder="1" applyAlignment="1">
      <alignment horizontal="right" vertical="center" wrapText="1"/>
    </xf>
    <xf numFmtId="174" fontId="8" fillId="3" borderId="8" xfId="1" applyNumberFormat="1" applyFont="1" applyFill="1" applyBorder="1" applyAlignment="1">
      <alignment horizontal="right" vertical="center" wrapText="1"/>
    </xf>
    <xf numFmtId="174" fontId="9" fillId="7" borderId="6" xfId="1" applyNumberFormat="1" applyFont="1" applyFill="1" applyBorder="1" applyAlignment="1">
      <alignment vertical="center" wrapText="1"/>
    </xf>
    <xf numFmtId="174" fontId="5" fillId="3" borderId="9" xfId="1" applyNumberFormat="1" applyFont="1" applyFill="1" applyBorder="1" applyAlignment="1">
      <alignment vertical="center" wrapText="1"/>
    </xf>
    <xf numFmtId="174" fontId="9" fillId="7" borderId="11" xfId="1" applyNumberFormat="1" applyFont="1" applyFill="1" applyBorder="1" applyAlignment="1">
      <alignment vertical="center" wrapText="1"/>
    </xf>
    <xf numFmtId="174" fontId="5" fillId="3" borderId="6" xfId="1" applyNumberFormat="1" applyFont="1" applyFill="1" applyBorder="1" applyAlignment="1">
      <alignment vertical="center" wrapText="1"/>
    </xf>
    <xf numFmtId="174" fontId="8" fillId="3" borderId="8" xfId="1" applyNumberFormat="1" applyFont="1" applyFill="1" applyBorder="1" applyAlignment="1">
      <alignment vertical="center"/>
    </xf>
    <xf numFmtId="174" fontId="8" fillId="10" borderId="8" xfId="1" applyNumberFormat="1" applyFont="1" applyFill="1" applyBorder="1" applyAlignment="1">
      <alignment vertical="center"/>
    </xf>
    <xf numFmtId="174" fontId="8" fillId="10" borderId="11" xfId="1" applyNumberFormat="1" applyFont="1" applyFill="1" applyBorder="1" applyAlignment="1">
      <alignment horizontal="right" vertical="center"/>
    </xf>
    <xf numFmtId="174" fontId="5" fillId="3" borderId="0" xfId="0" applyNumberFormat="1" applyFont="1" applyFill="1" applyBorder="1" applyAlignment="1">
      <alignment vertical="center"/>
    </xf>
    <xf numFmtId="174" fontId="0" fillId="0" borderId="0" xfId="0" applyNumberFormat="1"/>
    <xf numFmtId="175" fontId="8" fillId="7" borderId="6" xfId="1" applyNumberFormat="1" applyFont="1" applyFill="1" applyBorder="1" applyAlignment="1">
      <alignment vertical="center"/>
    </xf>
    <xf numFmtId="175" fontId="5" fillId="3" borderId="8" xfId="1" applyNumberFormat="1" applyFont="1" applyFill="1" applyBorder="1" applyAlignment="1">
      <alignment vertical="center"/>
    </xf>
    <xf numFmtId="175" fontId="5" fillId="3" borderId="9" xfId="1" applyNumberFormat="1" applyFont="1" applyFill="1" applyBorder="1" applyAlignment="1">
      <alignment vertical="center"/>
    </xf>
    <xf numFmtId="175" fontId="5" fillId="3" borderId="11" xfId="1" applyNumberFormat="1" applyFont="1" applyFill="1" applyBorder="1" applyAlignment="1">
      <alignment vertical="center"/>
    </xf>
    <xf numFmtId="175" fontId="8" fillId="3" borderId="11" xfId="1" applyNumberFormat="1" applyFont="1" applyFill="1" applyBorder="1" applyAlignment="1">
      <alignment vertical="center"/>
    </xf>
    <xf numFmtId="174" fontId="7" fillId="3" borderId="6" xfId="1" applyNumberFormat="1" applyFont="1" applyFill="1" applyBorder="1" applyAlignment="1">
      <alignment vertical="center" wrapText="1"/>
    </xf>
    <xf numFmtId="172" fontId="7" fillId="2" borderId="2" xfId="0" applyNumberFormat="1" applyFont="1" applyFill="1" applyBorder="1" applyAlignment="1">
      <alignment horizontal="right" vertical="center"/>
    </xf>
    <xf numFmtId="172" fontId="7" fillId="3" borderId="2" xfId="0" applyNumberFormat="1" applyFont="1" applyFill="1" applyBorder="1" applyAlignment="1">
      <alignment horizontal="right" vertical="center"/>
    </xf>
    <xf numFmtId="172" fontId="7" fillId="2" borderId="0" xfId="0" applyNumberFormat="1" applyFont="1" applyFill="1" applyBorder="1" applyAlignment="1">
      <alignment horizontal="right" vertical="center"/>
    </xf>
    <xf numFmtId="172" fontId="7" fillId="3" borderId="0" xfId="0" applyNumberFormat="1" applyFont="1" applyFill="1" applyBorder="1" applyAlignment="1">
      <alignment horizontal="right" vertical="center"/>
    </xf>
    <xf numFmtId="172" fontId="7" fillId="2" borderId="3" xfId="0" applyNumberFormat="1" applyFont="1" applyFill="1" applyBorder="1" applyAlignment="1">
      <alignment horizontal="right" vertical="center"/>
    </xf>
    <xf numFmtId="172" fontId="7" fillId="3" borderId="3" xfId="0" applyNumberFormat="1" applyFont="1" applyFill="1" applyBorder="1" applyAlignment="1">
      <alignment horizontal="right" vertical="center"/>
    </xf>
    <xf numFmtId="168" fontId="7" fillId="2" borderId="0" xfId="0" applyNumberFormat="1" applyFont="1" applyFill="1" applyBorder="1" applyAlignment="1">
      <alignment horizontal="right" vertical="center"/>
    </xf>
    <xf numFmtId="172" fontId="9" fillId="10" borderId="1" xfId="0" applyNumberFormat="1" applyFont="1" applyFill="1" applyBorder="1" applyAlignment="1">
      <alignment horizontal="right" vertical="center"/>
    </xf>
    <xf numFmtId="174" fontId="10" fillId="4" borderId="6" xfId="0" applyNumberFormat="1" applyFont="1" applyFill="1" applyBorder="1" applyAlignment="1">
      <alignment horizontal="right" vertical="center" wrapText="1"/>
    </xf>
    <xf numFmtId="174" fontId="8" fillId="3" borderId="6" xfId="1" applyNumberFormat="1" applyFont="1" applyFill="1" applyBorder="1" applyAlignment="1">
      <alignment vertical="center"/>
    </xf>
    <xf numFmtId="174" fontId="5" fillId="3" borderId="8" xfId="1" applyNumberFormat="1" applyFont="1" applyFill="1" applyBorder="1" applyAlignment="1">
      <alignment vertical="center"/>
    </xf>
    <xf numFmtId="174" fontId="5" fillId="3" borderId="9" xfId="1" applyNumberFormat="1" applyFont="1" applyFill="1" applyBorder="1" applyAlignment="1">
      <alignment vertical="center"/>
    </xf>
    <xf numFmtId="174" fontId="5" fillId="3" borderId="9" xfId="1" applyNumberFormat="1" applyFont="1" applyFill="1" applyBorder="1" applyAlignment="1">
      <alignment horizontal="right" vertical="center"/>
    </xf>
    <xf numFmtId="174" fontId="5" fillId="3" borderId="11" xfId="1" applyNumberFormat="1" applyFont="1" applyFill="1" applyBorder="1" applyAlignment="1">
      <alignment vertical="center"/>
    </xf>
    <xf numFmtId="174" fontId="8" fillId="10" borderId="6" xfId="1" applyNumberFormat="1" applyFont="1" applyFill="1" applyBorder="1" applyAlignment="1">
      <alignment vertical="center"/>
    </xf>
    <xf numFmtId="174" fontId="8" fillId="10" borderId="6" xfId="2" applyNumberFormat="1" applyFont="1" applyFill="1" applyBorder="1" applyAlignment="1">
      <alignment vertical="center"/>
    </xf>
    <xf numFmtId="174" fontId="7" fillId="3" borderId="9" xfId="1" applyNumberFormat="1" applyFont="1" applyFill="1" applyBorder="1" applyAlignment="1">
      <alignment horizontal="right" vertical="center"/>
    </xf>
    <xf numFmtId="10" fontId="31" fillId="2" borderId="17" xfId="0" applyNumberFormat="1" applyFont="1" applyFill="1" applyBorder="1" applyAlignment="1">
      <alignment horizontal="right" vertical="center" wrapText="1" indent="1"/>
    </xf>
    <xf numFmtId="10" fontId="31" fillId="3" borderId="4" xfId="0" applyNumberFormat="1" applyFont="1" applyFill="1" applyBorder="1" applyAlignment="1">
      <alignment horizontal="right" vertical="center" wrapText="1" indent="1"/>
    </xf>
    <xf numFmtId="166" fontId="8" fillId="2" borderId="5" xfId="0" applyNumberFormat="1" applyFont="1" applyFill="1" applyBorder="1" applyAlignment="1">
      <alignment horizontal="right" vertical="center" wrapText="1" indent="1"/>
    </xf>
    <xf numFmtId="166" fontId="8" fillId="3" borderId="1" xfId="0" applyNumberFormat="1" applyFont="1" applyFill="1" applyBorder="1" applyAlignment="1">
      <alignment horizontal="right" vertical="center" wrapText="1" indent="1"/>
    </xf>
    <xf numFmtId="166" fontId="31" fillId="11" borderId="6" xfId="0" applyNumberFormat="1" applyFont="1" applyFill="1" applyBorder="1" applyAlignment="1">
      <alignment horizontal="right" vertical="center" wrapText="1" indent="1"/>
    </xf>
    <xf numFmtId="166" fontId="5" fillId="2" borderId="0" xfId="0" applyNumberFormat="1" applyFont="1" applyFill="1" applyAlignment="1">
      <alignment horizontal="right" wrapText="1" indent="1"/>
    </xf>
    <xf numFmtId="166" fontId="5" fillId="3" borderId="0" xfId="0" applyNumberFormat="1" applyFont="1" applyFill="1" applyAlignment="1">
      <alignment horizontal="right" wrapText="1" indent="1"/>
    </xf>
    <xf numFmtId="166" fontId="5" fillId="3" borderId="3" xfId="0" applyNumberFormat="1" applyFont="1" applyFill="1" applyBorder="1" applyAlignment="1">
      <alignment horizontal="right" wrapText="1" indent="1"/>
    </xf>
    <xf numFmtId="164" fontId="11" fillId="2" borderId="1" xfId="0" applyNumberFormat="1" applyFont="1" applyFill="1" applyBorder="1" applyAlignment="1">
      <alignment horizontal="right" vertical="center"/>
    </xf>
    <xf numFmtId="168" fontId="5" fillId="3" borderId="0" xfId="0" applyNumberFormat="1" applyFont="1" applyFill="1" applyBorder="1" applyAlignment="1">
      <alignment horizontal="right" vertical="center"/>
    </xf>
    <xf numFmtId="164" fontId="20" fillId="3" borderId="9" xfId="0" applyNumberFormat="1" applyFont="1" applyFill="1" applyBorder="1" applyAlignment="1">
      <alignment horizontal="right" vertical="center"/>
    </xf>
    <xf numFmtId="164" fontId="31" fillId="3" borderId="9" xfId="0" applyNumberFormat="1" applyFont="1" applyFill="1" applyBorder="1" applyAlignment="1">
      <alignment horizontal="right" vertical="center"/>
    </xf>
    <xf numFmtId="164" fontId="20" fillId="3" borderId="21" xfId="0" applyNumberFormat="1" applyFont="1" applyFill="1" applyBorder="1" applyAlignment="1">
      <alignment horizontal="right" vertical="center"/>
    </xf>
    <xf numFmtId="0" fontId="36" fillId="3" borderId="8" xfId="0" applyFont="1" applyFill="1" applyBorder="1" applyAlignment="1">
      <alignment vertical="center"/>
    </xf>
    <xf numFmtId="168" fontId="20" fillId="3" borderId="11" xfId="0" applyNumberFormat="1" applyFont="1" applyFill="1" applyBorder="1" applyAlignment="1">
      <alignment vertical="center"/>
    </xf>
    <xf numFmtId="172" fontId="5" fillId="2" borderId="7" xfId="0" applyNumberFormat="1" applyFont="1" applyFill="1" applyBorder="1" applyAlignment="1">
      <alignment horizontal="right" vertical="center"/>
    </xf>
    <xf numFmtId="172" fontId="5" fillId="3" borderId="0" xfId="0" applyNumberFormat="1" applyFont="1" applyFill="1" applyBorder="1" applyAlignment="1">
      <alignment horizontal="right" vertical="center"/>
    </xf>
    <xf numFmtId="172" fontId="8" fillId="2" borderId="7" xfId="0" applyNumberFormat="1" applyFont="1" applyFill="1" applyBorder="1" applyAlignment="1">
      <alignment horizontal="right" vertical="center"/>
    </xf>
    <xf numFmtId="172" fontId="8" fillId="3" borderId="0" xfId="0" applyNumberFormat="1" applyFont="1" applyFill="1" applyBorder="1" applyAlignment="1">
      <alignment horizontal="right" vertical="center"/>
    </xf>
    <xf numFmtId="164" fontId="20" fillId="3" borderId="2" xfId="0" applyNumberFormat="1" applyFont="1" applyFill="1" applyBorder="1" applyAlignment="1">
      <alignment horizontal="right" vertical="center"/>
    </xf>
    <xf numFmtId="164" fontId="20" fillId="3" borderId="0" xfId="0" applyNumberFormat="1" applyFont="1" applyFill="1" applyBorder="1" applyAlignment="1">
      <alignment horizontal="right" vertical="center"/>
    </xf>
    <xf numFmtId="164" fontId="31" fillId="3" borderId="0" xfId="0" applyNumberFormat="1" applyFont="1" applyFill="1" applyBorder="1" applyAlignment="1">
      <alignment horizontal="right" vertical="center"/>
    </xf>
    <xf numFmtId="164" fontId="20" fillId="3" borderId="20" xfId="0" applyNumberFormat="1" applyFont="1" applyFill="1" applyBorder="1" applyAlignment="1">
      <alignment horizontal="right" vertical="center"/>
    </xf>
    <xf numFmtId="0" fontId="36" fillId="3" borderId="2" xfId="0" applyFont="1" applyFill="1" applyBorder="1" applyAlignment="1">
      <alignment vertical="center"/>
    </xf>
    <xf numFmtId="164" fontId="20" fillId="3" borderId="11" xfId="0" applyNumberFormat="1" applyFont="1" applyFill="1" applyBorder="1" applyAlignment="1">
      <alignment horizontal="right" vertical="center"/>
    </xf>
    <xf numFmtId="170" fontId="20" fillId="3" borderId="9" xfId="0" applyNumberFormat="1" applyFont="1" applyFill="1" applyBorder="1" applyAlignment="1">
      <alignment horizontal="right" vertical="center" wrapText="1"/>
    </xf>
    <xf numFmtId="170" fontId="31" fillId="3" borderId="9" xfId="0" applyNumberFormat="1" applyFont="1" applyFill="1" applyBorder="1" applyAlignment="1">
      <alignment horizontal="right" vertical="center" wrapText="1"/>
    </xf>
    <xf numFmtId="170" fontId="20" fillId="3" borderId="24" xfId="0" applyNumberFormat="1" applyFont="1" applyFill="1" applyBorder="1" applyAlignment="1">
      <alignment horizontal="right" vertical="center" wrapText="1"/>
    </xf>
    <xf numFmtId="170" fontId="20" fillId="3" borderId="8" xfId="0" applyNumberFormat="1" applyFont="1" applyFill="1" applyBorder="1" applyAlignment="1">
      <alignment horizontal="right" vertical="center" wrapText="1"/>
    </xf>
    <xf numFmtId="170" fontId="20" fillId="3" borderId="11" xfId="0" applyNumberFormat="1" applyFont="1" applyFill="1" applyBorder="1" applyAlignment="1">
      <alignment horizontal="right" vertical="center" wrapText="1"/>
    </xf>
    <xf numFmtId="164" fontId="20" fillId="3" borderId="8" xfId="0" applyNumberFormat="1" applyFont="1" applyFill="1" applyBorder="1" applyAlignment="1">
      <alignment horizontal="right" vertical="center" wrapText="1"/>
    </xf>
    <xf numFmtId="41" fontId="20" fillId="3" borderId="9" xfId="0" applyNumberFormat="1" applyFont="1" applyFill="1" applyBorder="1" applyAlignment="1">
      <alignment horizontal="right" vertical="center" wrapText="1"/>
    </xf>
    <xf numFmtId="164" fontId="31" fillId="3" borderId="9" xfId="0" applyNumberFormat="1" applyFont="1" applyFill="1" applyBorder="1" applyAlignment="1">
      <alignment horizontal="right" vertical="center" wrapText="1"/>
    </xf>
    <xf numFmtId="164" fontId="20" fillId="3" borderId="9" xfId="0" applyNumberFormat="1" applyFont="1" applyFill="1" applyBorder="1" applyAlignment="1">
      <alignment horizontal="right" vertical="center" wrapText="1"/>
    </xf>
    <xf numFmtId="164" fontId="20" fillId="3" borderId="21" xfId="0" applyNumberFormat="1" applyFont="1" applyFill="1" applyBorder="1" applyAlignment="1">
      <alignment horizontal="right" vertical="center" wrapText="1"/>
    </xf>
    <xf numFmtId="164" fontId="36" fillId="3" borderId="8" xfId="0" applyNumberFormat="1" applyFont="1" applyFill="1" applyBorder="1" applyAlignment="1">
      <alignment vertical="center"/>
    </xf>
    <xf numFmtId="164" fontId="20" fillId="3" borderId="11" xfId="0" applyNumberFormat="1" applyFont="1" applyFill="1" applyBorder="1" applyAlignment="1">
      <alignment vertical="center"/>
    </xf>
    <xf numFmtId="172" fontId="5" fillId="2" borderId="0" xfId="0" applyNumberFormat="1" applyFont="1" applyFill="1" applyBorder="1" applyAlignment="1">
      <alignment horizontal="right" vertical="center"/>
    </xf>
    <xf numFmtId="168" fontId="5" fillId="2" borderId="0" xfId="0" applyNumberFormat="1" applyFont="1" applyFill="1" applyBorder="1" applyAlignment="1">
      <alignment horizontal="right" vertical="center"/>
    </xf>
    <xf numFmtId="168" fontId="5" fillId="3" borderId="3" xfId="0" applyNumberFormat="1" applyFont="1" applyFill="1" applyBorder="1" applyAlignment="1">
      <alignment horizontal="right" vertical="center"/>
    </xf>
    <xf numFmtId="164" fontId="20" fillId="3" borderId="8" xfId="0" applyNumberFormat="1" applyFont="1" applyFill="1" applyBorder="1" applyAlignment="1">
      <alignment horizontal="right" vertical="center"/>
    </xf>
    <xf numFmtId="164" fontId="11" fillId="10" borderId="1" xfId="0" applyNumberFormat="1" applyFont="1" applyFill="1" applyBorder="1" applyAlignment="1">
      <alignment horizontal="right" vertical="center"/>
    </xf>
    <xf numFmtId="164" fontId="11" fillId="3" borderId="1" xfId="0" applyNumberFormat="1" applyFont="1" applyFill="1" applyBorder="1" applyAlignment="1">
      <alignment horizontal="right" vertical="center"/>
    </xf>
    <xf numFmtId="172" fontId="9" fillId="3" borderId="0" xfId="0" applyNumberFormat="1" applyFont="1" applyFill="1" applyBorder="1" applyAlignment="1">
      <alignment horizontal="right" vertical="center"/>
    </xf>
    <xf numFmtId="164" fontId="11" fillId="10" borderId="2" xfId="0" applyNumberFormat="1" applyFont="1" applyFill="1" applyBorder="1" applyAlignment="1">
      <alignment vertical="center"/>
    </xf>
    <xf numFmtId="0" fontId="14" fillId="0" borderId="0" xfId="0" applyFont="1" applyAlignment="1">
      <alignment horizontal="left"/>
    </xf>
    <xf numFmtId="172" fontId="9" fillId="8" borderId="5" xfId="0" applyNumberFormat="1" applyFont="1" applyFill="1" applyBorder="1" applyAlignment="1">
      <alignment vertical="center" wrapText="1"/>
    </xf>
    <xf numFmtId="0" fontId="7" fillId="3" borderId="12" xfId="0" applyFont="1" applyFill="1" applyBorder="1" applyAlignment="1">
      <alignment vertical="center" wrapText="1"/>
    </xf>
    <xf numFmtId="170" fontId="8" fillId="2" borderId="7" xfId="0" applyNumberFormat="1" applyFont="1" applyFill="1" applyBorder="1" applyAlignment="1">
      <alignment horizontal="right" vertical="center" wrapText="1"/>
    </xf>
    <xf numFmtId="170" fontId="8" fillId="2" borderId="0" xfId="0" applyNumberFormat="1" applyFont="1" applyFill="1" applyBorder="1" applyAlignment="1">
      <alignment horizontal="right" vertical="center" wrapText="1"/>
    </xf>
    <xf numFmtId="170" fontId="8" fillId="3" borderId="0" xfId="0" applyNumberFormat="1" applyFont="1" applyFill="1" applyBorder="1" applyAlignment="1">
      <alignment horizontal="right" vertical="center" wrapText="1"/>
    </xf>
    <xf numFmtId="41" fontId="5" fillId="3" borderId="3" xfId="0" applyNumberFormat="1" applyFont="1" applyFill="1" applyBorder="1" applyAlignment="1">
      <alignment horizontal="right" vertical="center" wrapText="1"/>
    </xf>
    <xf numFmtId="164" fontId="8" fillId="3" borderId="1" xfId="0" applyNumberFormat="1" applyFont="1" applyFill="1" applyBorder="1" applyAlignment="1">
      <alignment horizontal="right" vertical="center"/>
    </xf>
    <xf numFmtId="175" fontId="5" fillId="3" borderId="9" xfId="1" applyNumberFormat="1" applyFont="1" applyFill="1" applyBorder="1" applyAlignment="1">
      <alignment horizontal="right" vertical="center" wrapText="1"/>
    </xf>
    <xf numFmtId="172" fontId="9" fillId="8" borderId="1" xfId="0" applyNumberFormat="1" applyFont="1" applyFill="1" applyBorder="1" applyAlignment="1">
      <alignment vertical="center" wrapText="1"/>
    </xf>
    <xf numFmtId="175" fontId="7" fillId="3" borderId="9" xfId="1" applyNumberFormat="1" applyFont="1" applyFill="1" applyBorder="1" applyAlignment="1">
      <alignment vertical="center" wrapText="1"/>
    </xf>
    <xf numFmtId="0" fontId="20" fillId="3" borderId="7" xfId="0" applyFont="1" applyFill="1" applyBorder="1" applyAlignment="1">
      <alignment horizontal="left" vertical="center" indent="3"/>
    </xf>
    <xf numFmtId="0" fontId="0" fillId="0" borderId="0" xfId="0"/>
    <xf numFmtId="0" fontId="0" fillId="3" borderId="0" xfId="0" applyFill="1"/>
    <xf numFmtId="0" fontId="0" fillId="0" borderId="0" xfId="0"/>
    <xf numFmtId="0" fontId="0" fillId="3" borderId="0" xfId="0" applyFill="1"/>
    <xf numFmtId="164" fontId="8" fillId="7" borderId="1" xfId="0" applyNumberFormat="1" applyFont="1" applyFill="1" applyBorder="1" applyAlignment="1">
      <alignment horizontal="right" vertical="center"/>
    </xf>
    <xf numFmtId="164" fontId="8" fillId="7" borderId="3" xfId="0" applyNumberFormat="1" applyFont="1" applyFill="1" applyBorder="1" applyAlignment="1">
      <alignment horizontal="right" vertical="center"/>
    </xf>
    <xf numFmtId="0" fontId="0" fillId="0" borderId="0" xfId="0"/>
    <xf numFmtId="0" fontId="0" fillId="3" borderId="0" xfId="0" applyFill="1"/>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20" fillId="2" borderId="3" xfId="0" applyNumberFormat="1" applyFont="1" applyFill="1" applyBorder="1" applyAlignment="1">
      <alignment horizontal="right" vertical="center"/>
    </xf>
    <xf numFmtId="164" fontId="20" fillId="3" borderId="3" xfId="0" applyNumberFormat="1" applyFont="1" applyFill="1" applyBorder="1" applyAlignment="1">
      <alignment horizontal="right" vertical="center"/>
    </xf>
    <xf numFmtId="0" fontId="0" fillId="0" borderId="0" xfId="0"/>
    <xf numFmtId="0" fontId="7" fillId="3" borderId="7" xfId="0" applyFont="1" applyFill="1" applyBorder="1" applyAlignment="1">
      <alignment vertical="center"/>
    </xf>
    <xf numFmtId="0" fontId="9" fillId="3" borderId="5" xfId="0" applyFont="1" applyFill="1" applyBorder="1" applyAlignment="1">
      <alignment vertical="center"/>
    </xf>
    <xf numFmtId="3" fontId="12" fillId="3" borderId="0" xfId="0" applyNumberFormat="1" applyFont="1" applyFill="1" applyBorder="1" applyAlignment="1">
      <alignment horizontal="right" vertical="center" wrapText="1"/>
    </xf>
    <xf numFmtId="0" fontId="5" fillId="3" borderId="18" xfId="0" applyFont="1" applyFill="1" applyBorder="1" applyAlignment="1">
      <alignment vertical="center" wrapText="1"/>
    </xf>
    <xf numFmtId="165" fontId="12" fillId="3" borderId="2" xfId="0" applyNumberFormat="1" applyFont="1" applyFill="1" applyBorder="1" applyAlignment="1">
      <alignment horizontal="right" vertical="center" wrapText="1"/>
    </xf>
    <xf numFmtId="166" fontId="12" fillId="3" borderId="0" xfId="0" applyNumberFormat="1" applyFont="1" applyFill="1" applyBorder="1" applyAlignment="1">
      <alignment horizontal="right" vertical="center" wrapText="1"/>
    </xf>
    <xf numFmtId="164" fontId="8" fillId="7" borderId="1" xfId="0" applyNumberFormat="1" applyFont="1" applyFill="1" applyBorder="1" applyAlignment="1">
      <alignment horizontal="right" vertical="center"/>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166" fontId="12" fillId="3" borderId="7" xfId="0" applyNumberFormat="1" applyFont="1" applyFill="1" applyBorder="1" applyAlignment="1">
      <alignment horizontal="right" vertical="center" wrapText="1"/>
    </xf>
    <xf numFmtId="166" fontId="12" fillId="3" borderId="9" xfId="0" applyNumberFormat="1" applyFont="1" applyFill="1" applyBorder="1" applyAlignment="1">
      <alignment horizontal="right" vertical="center" wrapText="1"/>
    </xf>
    <xf numFmtId="3" fontId="28" fillId="3" borderId="23" xfId="0" applyNumberFormat="1" applyFont="1" applyFill="1" applyBorder="1" applyAlignment="1">
      <alignment vertical="center"/>
    </xf>
    <xf numFmtId="165" fontId="12" fillId="3" borderId="12" xfId="0" applyNumberFormat="1" applyFont="1" applyFill="1" applyBorder="1" applyAlignment="1">
      <alignment horizontal="right" vertical="center" wrapText="1"/>
    </xf>
    <xf numFmtId="165" fontId="12" fillId="3" borderId="8" xfId="0" applyNumberFormat="1"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3" fontId="11" fillId="3" borderId="28" xfId="0" applyNumberFormat="1" applyFont="1" applyFill="1" applyBorder="1" applyAlignment="1">
      <alignment horizontal="right" vertical="center" wrapText="1"/>
    </xf>
    <xf numFmtId="3" fontId="11" fillId="3" borderId="29" xfId="0" applyNumberFormat="1" applyFont="1" applyFill="1" applyBorder="1" applyAlignment="1">
      <alignment horizontal="right" vertical="center" wrapText="1"/>
    </xf>
    <xf numFmtId="2" fontId="12" fillId="3" borderId="10" xfId="0" applyNumberFormat="1" applyFont="1" applyFill="1" applyBorder="1" applyAlignment="1">
      <alignment horizontal="right" vertical="center" wrapText="1"/>
    </xf>
    <xf numFmtId="2" fontId="12" fillId="3" borderId="3" xfId="0" applyNumberFormat="1" applyFont="1" applyFill="1" applyBorder="1" applyAlignment="1">
      <alignment horizontal="right" vertical="center" wrapText="1"/>
    </xf>
    <xf numFmtId="3" fontId="28" fillId="3" borderId="28" xfId="0" applyNumberFormat="1" applyFont="1" applyFill="1" applyBorder="1" applyAlignment="1">
      <alignment vertical="center"/>
    </xf>
    <xf numFmtId="3" fontId="28" fillId="3" borderId="29" xfId="0" applyNumberFormat="1" applyFont="1" applyFill="1" applyBorder="1" applyAlignment="1">
      <alignment vertical="center"/>
    </xf>
    <xf numFmtId="3" fontId="30" fillId="3" borderId="7" xfId="0" applyNumberFormat="1" applyFont="1" applyFill="1" applyBorder="1" applyAlignment="1">
      <alignment horizontal="right" vertical="center" wrapText="1"/>
    </xf>
    <xf numFmtId="3" fontId="30" fillId="3" borderId="0" xfId="0" applyNumberFormat="1" applyFont="1" applyFill="1" applyBorder="1" applyAlignment="1">
      <alignment horizontal="right" vertical="center" wrapText="1"/>
    </xf>
    <xf numFmtId="3" fontId="11" fillId="3" borderId="30" xfId="0" applyNumberFormat="1" applyFont="1" applyFill="1" applyBorder="1" applyAlignment="1">
      <alignment horizontal="right" vertical="center" wrapText="1"/>
    </xf>
    <xf numFmtId="3" fontId="30" fillId="3" borderId="7" xfId="2" applyNumberFormat="1" applyFont="1" applyFill="1" applyBorder="1" applyAlignment="1">
      <alignment horizontal="right" vertical="center" wrapText="1"/>
    </xf>
    <xf numFmtId="3" fontId="30" fillId="3" borderId="9" xfId="0" applyNumberFormat="1" applyFont="1" applyFill="1" applyBorder="1" applyAlignment="1">
      <alignment horizontal="right" vertical="center" wrapText="1"/>
    </xf>
    <xf numFmtId="3" fontId="12" fillId="3" borderId="7" xfId="2" applyNumberFormat="1" applyFont="1" applyFill="1" applyBorder="1" applyAlignment="1">
      <alignment horizontal="right" vertical="center" wrapText="1"/>
    </xf>
    <xf numFmtId="3" fontId="28" fillId="3" borderId="30" xfId="0" applyNumberFormat="1" applyFont="1" applyFill="1" applyBorder="1" applyAlignment="1">
      <alignment vertical="center"/>
    </xf>
    <xf numFmtId="2" fontId="12" fillId="3" borderId="11" xfId="0" applyNumberFormat="1" applyFont="1" applyFill="1" applyBorder="1" applyAlignment="1">
      <alignment horizontal="right" vertical="center" wrapText="1"/>
    </xf>
    <xf numFmtId="165" fontId="12" fillId="3" borderId="5" xfId="0" applyNumberFormat="1" applyFont="1" applyFill="1" applyBorder="1" applyAlignment="1">
      <alignment horizontal="right" vertical="center" wrapText="1"/>
    </xf>
    <xf numFmtId="164" fontId="8" fillId="8" borderId="1" xfId="0" applyNumberFormat="1" applyFont="1" applyFill="1" applyBorder="1" applyAlignment="1">
      <alignment horizontal="right" vertical="center"/>
    </xf>
    <xf numFmtId="3" fontId="12" fillId="6" borderId="5" xfId="0" applyNumberFormat="1"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3" fontId="12" fillId="3" borderId="32" xfId="0" applyNumberFormat="1" applyFont="1" applyFill="1" applyBorder="1" applyAlignment="1">
      <alignment horizontal="right" vertical="center" wrapText="1"/>
    </xf>
    <xf numFmtId="0" fontId="7" fillId="3" borderId="10" xfId="0" applyFont="1" applyFill="1" applyBorder="1" applyAlignment="1">
      <alignment horizontal="left" wrapText="1"/>
    </xf>
    <xf numFmtId="164" fontId="20" fillId="3" borderId="0"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3" fontId="12" fillId="3" borderId="33" xfId="0" applyNumberFormat="1" applyFont="1" applyFill="1" applyBorder="1" applyAlignment="1">
      <alignment horizontal="right" vertical="center" wrapText="1"/>
    </xf>
    <xf numFmtId="3" fontId="12" fillId="3" borderId="10" xfId="0" applyNumberFormat="1" applyFont="1" applyFill="1" applyBorder="1" applyAlignment="1">
      <alignment horizontal="right" vertical="center" wrapText="1"/>
    </xf>
    <xf numFmtId="3" fontId="12" fillId="3" borderId="3" xfId="0" applyNumberFormat="1" applyFont="1" applyFill="1" applyBorder="1" applyAlignment="1">
      <alignment horizontal="right" vertical="center" wrapText="1"/>
    </xf>
    <xf numFmtId="3" fontId="12" fillId="3" borderId="11" xfId="0" applyNumberFormat="1" applyFont="1" applyFill="1" applyBorder="1" applyAlignment="1">
      <alignment horizontal="right" vertical="center" wrapText="1"/>
    </xf>
    <xf numFmtId="165" fontId="12" fillId="3" borderId="6" xfId="0" applyNumberFormat="1" applyFont="1" applyFill="1" applyBorder="1" applyAlignment="1">
      <alignment horizontal="right" vertical="center" wrapText="1"/>
    </xf>
    <xf numFmtId="0" fontId="15" fillId="3" borderId="0" xfId="0" applyFont="1" applyFill="1" applyAlignment="1">
      <alignment horizontal="left"/>
    </xf>
    <xf numFmtId="166" fontId="5" fillId="3" borderId="0" xfId="0" applyNumberFormat="1" applyFont="1" applyFill="1" applyBorder="1" applyAlignment="1">
      <alignment horizontal="right" vertical="center" wrapText="1"/>
    </xf>
    <xf numFmtId="0" fontId="5" fillId="3" borderId="0" xfId="0" applyFont="1" applyFill="1" applyBorder="1"/>
    <xf numFmtId="0" fontId="8" fillId="3" borderId="0" xfId="0" applyFont="1" applyFill="1" applyBorder="1"/>
    <xf numFmtId="0" fontId="8" fillId="3" borderId="0" xfId="0" applyFont="1" applyFill="1"/>
    <xf numFmtId="0" fontId="11" fillId="3" borderId="0" xfId="0" quotePrefix="1" applyFont="1" applyFill="1" applyBorder="1" applyAlignment="1">
      <alignment horizontal="right" vertical="center" wrapText="1"/>
    </xf>
    <xf numFmtId="166" fontId="11" fillId="3" borderId="0" xfId="0" applyNumberFormat="1" applyFont="1" applyFill="1" applyBorder="1" applyAlignment="1">
      <alignment horizontal="right" vertical="center" wrapText="1"/>
    </xf>
    <xf numFmtId="0" fontId="12" fillId="3" borderId="0" xfId="0" quotePrefix="1" applyFont="1" applyFill="1" applyBorder="1" applyAlignment="1">
      <alignment horizontal="right" vertical="center" wrapText="1"/>
    </xf>
    <xf numFmtId="0" fontId="12" fillId="3" borderId="0" xfId="0" applyFont="1" applyFill="1" applyBorder="1" applyAlignment="1">
      <alignment horizontal="right" vertical="center" wrapText="1"/>
    </xf>
    <xf numFmtId="0" fontId="6" fillId="3" borderId="0" xfId="0" applyFont="1" applyFill="1" applyBorder="1" applyAlignment="1">
      <alignment vertical="center" wrapText="1"/>
    </xf>
    <xf numFmtId="3" fontId="6" fillId="3" borderId="0" xfId="0" applyNumberFormat="1" applyFont="1" applyFill="1" applyBorder="1" applyAlignment="1">
      <alignment vertical="center"/>
    </xf>
    <xf numFmtId="172" fontId="8" fillId="2" borderId="5" xfId="0" applyNumberFormat="1" applyFont="1" applyFill="1" applyBorder="1" applyAlignment="1">
      <alignment horizontal="right" vertical="center" wrapText="1"/>
    </xf>
    <xf numFmtId="168" fontId="20" fillId="2" borderId="0" xfId="0" applyNumberFormat="1" applyFont="1" applyFill="1" applyBorder="1" applyAlignment="1">
      <alignment horizontal="right" vertical="center"/>
    </xf>
    <xf numFmtId="164" fontId="9" fillId="2" borderId="0" xfId="0" applyNumberFormat="1" applyFont="1" applyFill="1" applyBorder="1" applyAlignment="1">
      <alignment horizontal="right" vertical="center"/>
    </xf>
    <xf numFmtId="172" fontId="8" fillId="2" borderId="2" xfId="0" applyNumberFormat="1" applyFont="1" applyFill="1" applyBorder="1" applyAlignment="1">
      <alignment horizontal="right" vertical="center"/>
    </xf>
    <xf numFmtId="172" fontId="8" fillId="2" borderId="2" xfId="0" applyNumberFormat="1" applyFont="1" applyFill="1" applyBorder="1" applyAlignment="1">
      <alignment horizontal="left" vertical="center"/>
    </xf>
    <xf numFmtId="172" fontId="8" fillId="3" borderId="2" xfId="0" applyNumberFormat="1" applyFont="1" applyFill="1" applyBorder="1" applyAlignment="1">
      <alignment horizontal="right" vertical="center"/>
    </xf>
    <xf numFmtId="172" fontId="7" fillId="2" borderId="3" xfId="0" applyNumberFormat="1" applyFont="1" applyFill="1" applyBorder="1" applyAlignment="1">
      <alignment horizontal="left" vertical="center"/>
    </xf>
    <xf numFmtId="174" fontId="5" fillId="3" borderId="11" xfId="1" applyNumberFormat="1" applyFont="1" applyFill="1" applyBorder="1" applyAlignment="1">
      <alignment horizontal="right" vertical="center"/>
    </xf>
    <xf numFmtId="175" fontId="5" fillId="3" borderId="8" xfId="2" applyNumberFormat="1" applyFont="1" applyFill="1" applyBorder="1" applyAlignment="1">
      <alignment vertical="center"/>
    </xf>
    <xf numFmtId="175" fontId="5" fillId="3" borderId="9" xfId="2" applyNumberFormat="1" applyFont="1" applyFill="1" applyBorder="1" applyAlignment="1">
      <alignment vertical="center"/>
    </xf>
    <xf numFmtId="175" fontId="5" fillId="3" borderId="9" xfId="1" applyNumberFormat="1" applyFont="1" applyFill="1" applyBorder="1" applyAlignment="1">
      <alignment horizontal="right" vertical="center"/>
    </xf>
    <xf numFmtId="175" fontId="20" fillId="3" borderId="9" xfId="1" applyNumberFormat="1" applyFont="1" applyFill="1" applyBorder="1" applyAlignment="1">
      <alignment horizontal="right" vertical="center"/>
    </xf>
    <xf numFmtId="175" fontId="20" fillId="3" borderId="9" xfId="2" applyNumberFormat="1" applyFont="1" applyFill="1" applyBorder="1" applyAlignment="1">
      <alignment horizontal="right" vertical="center"/>
    </xf>
    <xf numFmtId="175" fontId="8" fillId="9" borderId="6" xfId="1" applyNumberFormat="1" applyFont="1" applyFill="1" applyBorder="1" applyAlignment="1">
      <alignment vertical="center"/>
    </xf>
    <xf numFmtId="175" fontId="5" fillId="3" borderId="6" xfId="0" applyNumberFormat="1" applyFont="1" applyFill="1" applyBorder="1" applyAlignment="1">
      <alignment vertical="center"/>
    </xf>
    <xf numFmtId="175" fontId="5" fillId="3" borderId="11" xfId="1" applyNumberFormat="1" applyFont="1" applyFill="1" applyBorder="1" applyAlignment="1">
      <alignment horizontal="right" vertical="center"/>
    </xf>
    <xf numFmtId="175" fontId="20" fillId="3" borderId="9" xfId="1" applyNumberFormat="1" applyFont="1" applyFill="1" applyBorder="1" applyAlignment="1">
      <alignment vertical="center"/>
    </xf>
    <xf numFmtId="3" fontId="5" fillId="3" borderId="0" xfId="0" applyNumberFormat="1" applyFont="1" applyFill="1" applyAlignment="1">
      <alignment horizontal="right" vertical="center" wrapText="1"/>
    </xf>
    <xf numFmtId="3" fontId="20" fillId="3" borderId="0" xfId="0" applyNumberFormat="1" applyFont="1" applyFill="1" applyAlignment="1">
      <alignment horizontal="right" vertical="center" wrapText="1"/>
    </xf>
    <xf numFmtId="3" fontId="11" fillId="2" borderId="28" xfId="0" applyNumberFormat="1" applyFont="1" applyFill="1" applyBorder="1" applyAlignment="1">
      <alignment horizontal="right" vertical="center" wrapText="1"/>
    </xf>
    <xf numFmtId="164" fontId="5" fillId="3" borderId="34" xfId="0" applyNumberFormat="1" applyFont="1" applyFill="1" applyBorder="1" applyAlignment="1">
      <alignment horizontal="right" vertical="center" wrapText="1"/>
    </xf>
    <xf numFmtId="166" fontId="5" fillId="2" borderId="7" xfId="2" applyNumberFormat="1" applyFont="1" applyFill="1" applyBorder="1" applyAlignment="1">
      <alignment horizontal="right" vertical="center" wrapText="1"/>
    </xf>
    <xf numFmtId="164" fontId="11" fillId="2" borderId="5"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175" fontId="29" fillId="3" borderId="6" xfId="1" applyNumberFormat="1" applyFont="1" applyFill="1" applyBorder="1" applyAlignment="1">
      <alignment horizontal="right" vertical="center" wrapText="1"/>
    </xf>
    <xf numFmtId="175" fontId="12" fillId="3" borderId="9" xfId="1" applyNumberFormat="1" applyFont="1" applyFill="1" applyBorder="1" applyAlignment="1">
      <alignment horizontal="right" vertical="center" wrapText="1"/>
    </xf>
    <xf numFmtId="175" fontId="29" fillId="3" borderId="9" xfId="1" applyNumberFormat="1" applyFont="1" applyFill="1" applyBorder="1" applyAlignment="1">
      <alignment horizontal="right" vertical="center" wrapText="1"/>
    </xf>
    <xf numFmtId="175" fontId="30" fillId="3" borderId="9" xfId="1" applyNumberFormat="1" applyFont="1" applyFill="1" applyBorder="1" applyAlignment="1">
      <alignment horizontal="right" vertical="center" wrapText="1"/>
    </xf>
    <xf numFmtId="175" fontId="29" fillId="3" borderId="30" xfId="1" applyNumberFormat="1" applyFont="1" applyFill="1" applyBorder="1" applyAlignment="1">
      <alignment horizontal="right" vertical="center" wrapText="1"/>
    </xf>
    <xf numFmtId="175" fontId="12" fillId="3" borderId="9" xfId="0" applyNumberFormat="1" applyFont="1" applyFill="1" applyBorder="1" applyAlignment="1">
      <alignment horizontal="right" vertical="center" wrapText="1"/>
    </xf>
    <xf numFmtId="175" fontId="30" fillId="3" borderId="11" xfId="1" applyNumberFormat="1" applyFont="1" applyFill="1" applyBorder="1" applyAlignment="1">
      <alignment horizontal="right" vertical="center" wrapText="1"/>
    </xf>
    <xf numFmtId="175" fontId="30" fillId="3" borderId="6" xfId="1" applyNumberFormat="1" applyFont="1" applyFill="1" applyBorder="1" applyAlignment="1">
      <alignment horizontal="right" vertical="center" wrapText="1"/>
    </xf>
    <xf numFmtId="175" fontId="29" fillId="3" borderId="8" xfId="1" applyNumberFormat="1" applyFont="1" applyFill="1" applyBorder="1" applyAlignment="1">
      <alignment horizontal="right" vertical="center" wrapText="1"/>
    </xf>
    <xf numFmtId="10" fontId="8" fillId="2" borderId="0" xfId="0" applyNumberFormat="1" applyFont="1" applyFill="1" applyAlignment="1">
      <alignment horizontal="right" vertical="center" wrapText="1" indent="1"/>
    </xf>
    <xf numFmtId="10" fontId="8" fillId="3" borderId="0" xfId="0" applyNumberFormat="1" applyFont="1" applyFill="1" applyAlignment="1">
      <alignment horizontal="right" vertical="center" wrapText="1" indent="1"/>
    </xf>
    <xf numFmtId="10" fontId="31" fillId="2" borderId="0" xfId="0" applyNumberFormat="1" applyFont="1" applyFill="1" applyAlignment="1">
      <alignment horizontal="right" vertical="center" wrapText="1" indent="1"/>
    </xf>
    <xf numFmtId="10" fontId="31" fillId="3" borderId="0" xfId="0" applyNumberFormat="1" applyFont="1" applyFill="1" applyAlignment="1">
      <alignment horizontal="right" vertical="center" wrapText="1" indent="1"/>
    </xf>
    <xf numFmtId="10" fontId="5" fillId="2"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0" fontId="5" fillId="3" borderId="0" xfId="0" applyFont="1" applyFill="1" applyAlignment="1">
      <alignment horizontal="right" vertical="center" wrapText="1" indent="1"/>
    </xf>
    <xf numFmtId="176" fontId="31" fillId="11" borderId="9" xfId="0" applyNumberFormat="1" applyFont="1" applyFill="1" applyBorder="1" applyAlignment="1">
      <alignment horizontal="right" vertical="center" wrapText="1" indent="1"/>
    </xf>
    <xf numFmtId="176" fontId="31" fillId="11" borderId="16" xfId="0" applyNumberFormat="1" applyFont="1" applyFill="1" applyBorder="1" applyAlignment="1">
      <alignment horizontal="right" vertical="center" wrapText="1" indent="1"/>
    </xf>
    <xf numFmtId="176" fontId="20" fillId="11" borderId="9" xfId="0" applyNumberFormat="1" applyFont="1" applyFill="1" applyBorder="1" applyAlignment="1">
      <alignment horizontal="right" vertical="center" wrapText="1" indent="1"/>
    </xf>
    <xf numFmtId="0" fontId="15" fillId="0" borderId="0" xfId="0" applyFont="1"/>
    <xf numFmtId="166" fontId="5" fillId="2" borderId="3" xfId="0" applyNumberFormat="1" applyFont="1" applyFill="1" applyBorder="1" applyAlignment="1">
      <alignment horizontal="right" wrapText="1" indent="1"/>
    </xf>
    <xf numFmtId="175" fontId="20" fillId="11" borderId="9" xfId="0" applyNumberFormat="1" applyFont="1" applyFill="1" applyBorder="1" applyAlignment="1">
      <alignment horizontal="right" vertical="center" wrapText="1" indent="1"/>
    </xf>
    <xf numFmtId="175" fontId="20" fillId="11" borderId="11" xfId="0" applyNumberFormat="1" applyFont="1" applyFill="1" applyBorder="1" applyAlignment="1">
      <alignment horizontal="right" vertical="center" wrapText="1" indent="1"/>
    </xf>
    <xf numFmtId="172" fontId="9" fillId="2" borderId="1" xfId="0" applyNumberFormat="1" applyFont="1" applyFill="1" applyBorder="1" applyAlignment="1">
      <alignment horizontal="right" vertical="center"/>
    </xf>
    <xf numFmtId="176" fontId="5" fillId="3" borderId="9" xfId="1" applyNumberFormat="1" applyFont="1" applyFill="1" applyBorder="1" applyAlignment="1">
      <alignment vertical="center"/>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0" xfId="0" applyFont="1" applyFill="1" applyAlignment="1">
      <alignment horizontal="left"/>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Alignment="1">
      <alignment horizontal="left" wrapText="1"/>
    </xf>
    <xf numFmtId="0" fontId="7" fillId="3" borderId="0" xfId="0" applyFont="1" applyFill="1" applyBorder="1" applyAlignment="1">
      <alignment horizontal="left" vertical="top"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8" fillId="0" borderId="0" xfId="0" applyFont="1" applyAlignment="1">
      <alignment horizontal="left" vertical="top" wrapText="1"/>
    </xf>
    <xf numFmtId="0" fontId="14" fillId="0" borderId="0" xfId="0" applyFont="1" applyAlignment="1">
      <alignment horizontal="left"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4" fillId="0" borderId="0" xfId="0" applyFont="1" applyAlignment="1">
      <alignment horizontal="left"/>
    </xf>
    <xf numFmtId="0" fontId="15" fillId="0" borderId="0" xfId="0" applyFont="1" applyAlignment="1">
      <alignment horizontal="left" vertical="top" wrapText="1"/>
    </xf>
  </cellXfs>
  <cellStyles count="4">
    <cellStyle name="Normalny" xfId="0" builtinId="0"/>
    <cellStyle name="Normalny 2" xfId="3"/>
    <cellStyle name="Procentowy" xfId="1" builtinId="5"/>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E32"/>
  <sheetViews>
    <sheetView showGridLines="0" tabSelected="1"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4" width="17.25" customWidth="1"/>
    <col min="5" max="5" width="15.625" style="270" customWidth="1"/>
  </cols>
  <sheetData>
    <row r="1" spans="2:5" ht="50.25" customHeight="1" thickBot="1">
      <c r="B1" s="24" t="s">
        <v>22</v>
      </c>
      <c r="C1" s="23"/>
      <c r="D1" s="23"/>
      <c r="E1" s="255"/>
    </row>
    <row r="2" spans="2:5" ht="20.25" customHeight="1" thickBot="1">
      <c r="B2" s="32" t="s">
        <v>23</v>
      </c>
      <c r="C2" s="467" t="s">
        <v>27</v>
      </c>
      <c r="D2" s="468"/>
      <c r="E2" s="469"/>
    </row>
    <row r="3" spans="2:5" ht="20.25" customHeight="1" thickBot="1">
      <c r="B3" s="2" t="s">
        <v>24</v>
      </c>
      <c r="C3" s="27" t="s">
        <v>170</v>
      </c>
      <c r="D3" s="26" t="s">
        <v>169</v>
      </c>
      <c r="E3" s="256" t="s">
        <v>28</v>
      </c>
    </row>
    <row r="4" spans="2:5" ht="30" customHeight="1" thickBot="1">
      <c r="B4" s="29" t="s">
        <v>157</v>
      </c>
      <c r="C4" s="187">
        <f>SUM(C5:C8)</f>
        <v>2329</v>
      </c>
      <c r="D4" s="188">
        <f>SUM(D5:D8)</f>
        <v>723.3</v>
      </c>
      <c r="E4" s="257">
        <f>IFERROR((C4-D4)/D4,"n/a")</f>
        <v>2.2199640536430252</v>
      </c>
    </row>
    <row r="5" spans="2:5" ht="20.25" customHeight="1">
      <c r="B5" s="46" t="s">
        <v>25</v>
      </c>
      <c r="C5" s="251">
        <v>1637.2</v>
      </c>
      <c r="D5" s="252">
        <v>467.8</v>
      </c>
      <c r="E5" s="258">
        <f t="shared" ref="E5:E29" si="0">IFERROR((C5-D5)/D5,"n/a")</f>
        <v>2.4997862334330914</v>
      </c>
    </row>
    <row r="6" spans="2:5" ht="20.25" customHeight="1">
      <c r="B6" s="47" t="s">
        <v>26</v>
      </c>
      <c r="C6" s="251">
        <v>553.29999999999995</v>
      </c>
      <c r="D6" s="252">
        <v>242.2</v>
      </c>
      <c r="E6" s="258">
        <f t="shared" si="0"/>
        <v>1.2844756399669695</v>
      </c>
    </row>
    <row r="7" spans="2:5" ht="20.25" customHeight="1">
      <c r="B7" s="47" t="s">
        <v>29</v>
      </c>
      <c r="C7" s="251">
        <v>118.4</v>
      </c>
      <c r="D7" s="252">
        <v>7.9</v>
      </c>
      <c r="E7" s="347">
        <f t="shared" si="0"/>
        <v>13.987341772151899</v>
      </c>
    </row>
    <row r="8" spans="2:5" ht="20.25" customHeight="1" thickBot="1">
      <c r="B8" s="49" t="s">
        <v>30</v>
      </c>
      <c r="C8" s="251">
        <v>20.100000000000001</v>
      </c>
      <c r="D8" s="252">
        <v>5.4</v>
      </c>
      <c r="E8" s="258">
        <f t="shared" si="0"/>
        <v>2.7222222222222223</v>
      </c>
    </row>
    <row r="9" spans="2:5" ht="30" customHeight="1" thickBot="1">
      <c r="B9" s="29" t="s">
        <v>31</v>
      </c>
      <c r="C9" s="340">
        <f>SUM(C10:C17)</f>
        <v>-1908.9999999999998</v>
      </c>
      <c r="D9" s="348">
        <f>SUM(D10:D17)</f>
        <v>-507.49999999999994</v>
      </c>
      <c r="E9" s="259">
        <f t="shared" si="0"/>
        <v>2.7615763546798027</v>
      </c>
    </row>
    <row r="10" spans="2:5" ht="20.25" customHeight="1">
      <c r="B10" s="46" t="s">
        <v>32</v>
      </c>
      <c r="C10" s="251">
        <v>-235.5</v>
      </c>
      <c r="D10" s="252">
        <v>-210.7</v>
      </c>
      <c r="E10" s="260">
        <f t="shared" si="0"/>
        <v>0.11770289511153305</v>
      </c>
    </row>
    <row r="11" spans="2:5" ht="20.25" customHeight="1">
      <c r="B11" s="47" t="s">
        <v>33</v>
      </c>
      <c r="C11" s="251">
        <v>-189.2</v>
      </c>
      <c r="D11" s="252">
        <v>-75.3</v>
      </c>
      <c r="E11" s="258">
        <f t="shared" si="0"/>
        <v>1.5126162018592297</v>
      </c>
    </row>
    <row r="12" spans="2:5" ht="20.25" customHeight="1">
      <c r="B12" s="367" t="s">
        <v>168</v>
      </c>
      <c r="C12" s="251">
        <v>-467.9</v>
      </c>
      <c r="D12" s="252">
        <v>-62.4</v>
      </c>
      <c r="E12" s="258">
        <f t="shared" si="0"/>
        <v>6.4983974358974361</v>
      </c>
    </row>
    <row r="13" spans="2:5" ht="30" customHeight="1">
      <c r="B13" s="241" t="s">
        <v>158</v>
      </c>
      <c r="C13" s="251">
        <v>-482.3</v>
      </c>
      <c r="D13" s="252">
        <v>-71.400000000000006</v>
      </c>
      <c r="E13" s="258">
        <f t="shared" si="0"/>
        <v>5.7549019607843128</v>
      </c>
    </row>
    <row r="14" spans="2:5" ht="20.25" customHeight="1">
      <c r="B14" s="47" t="s">
        <v>34</v>
      </c>
      <c r="C14" s="251">
        <v>-129.1</v>
      </c>
      <c r="D14" s="252">
        <v>-44.7</v>
      </c>
      <c r="E14" s="258">
        <f t="shared" si="0"/>
        <v>1.8881431767337804</v>
      </c>
    </row>
    <row r="15" spans="2:5" ht="20.25" customHeight="1">
      <c r="B15" s="47" t="s">
        <v>35</v>
      </c>
      <c r="C15" s="251">
        <v>-332.5</v>
      </c>
      <c r="D15" s="252">
        <v>-10.3</v>
      </c>
      <c r="E15" s="347">
        <f t="shared" si="0"/>
        <v>31.28155339805825</v>
      </c>
    </row>
    <row r="16" spans="2:5" ht="30" customHeight="1">
      <c r="B16" s="47" t="s">
        <v>36</v>
      </c>
      <c r="C16" s="251">
        <v>-18.7</v>
      </c>
      <c r="D16" s="252">
        <v>-6.7</v>
      </c>
      <c r="E16" s="258">
        <f t="shared" si="0"/>
        <v>1.791044776119403</v>
      </c>
    </row>
    <row r="17" spans="2:5" ht="15.75" thickBot="1">
      <c r="B17" s="49" t="s">
        <v>37</v>
      </c>
      <c r="C17" s="251">
        <v>-53.8</v>
      </c>
      <c r="D17" s="252">
        <v>-26</v>
      </c>
      <c r="E17" s="258">
        <f t="shared" si="0"/>
        <v>1.0692307692307692</v>
      </c>
    </row>
    <row r="18" spans="2:5" ht="30" customHeight="1" thickBot="1">
      <c r="B18" s="25" t="s">
        <v>38</v>
      </c>
      <c r="C18" s="418">
        <v>8.6999999999999993</v>
      </c>
      <c r="D18" s="253">
        <v>3.6</v>
      </c>
      <c r="E18" s="261">
        <f t="shared" si="0"/>
        <v>1.4166666666666665</v>
      </c>
    </row>
    <row r="19" spans="2:5" ht="30" customHeight="1" thickBot="1">
      <c r="B19" s="63" t="s">
        <v>39</v>
      </c>
      <c r="C19" s="187">
        <f>C4+C9+C18</f>
        <v>428.70000000000022</v>
      </c>
      <c r="D19" s="188">
        <f>D4+D9+D18</f>
        <v>219.4</v>
      </c>
      <c r="E19" s="262">
        <f t="shared" si="0"/>
        <v>0.95396536007292709</v>
      </c>
    </row>
    <row r="20" spans="2:5" ht="20.25" customHeight="1">
      <c r="B20" s="341" t="s">
        <v>40</v>
      </c>
      <c r="C20" s="251">
        <v>28.9</v>
      </c>
      <c r="D20" s="252">
        <v>1.3</v>
      </c>
      <c r="E20" s="349">
        <f t="shared" si="0"/>
        <v>21.23076923076923</v>
      </c>
    </row>
    <row r="21" spans="2:5" ht="20.25" customHeight="1">
      <c r="B21" s="235" t="s">
        <v>41</v>
      </c>
      <c r="C21" s="251">
        <v>-261.3</v>
      </c>
      <c r="D21" s="252">
        <v>-108.8</v>
      </c>
      <c r="E21" s="349">
        <f t="shared" si="0"/>
        <v>1.4016544117647058</v>
      </c>
    </row>
    <row r="22" spans="2:5" ht="30" customHeight="1" thickBot="1">
      <c r="B22" s="49" t="s">
        <v>163</v>
      </c>
      <c r="C22" s="251">
        <v>0.5</v>
      </c>
      <c r="D22" s="252">
        <v>0.7</v>
      </c>
      <c r="E22" s="263">
        <f t="shared" si="0"/>
        <v>-0.28571428571428564</v>
      </c>
    </row>
    <row r="23" spans="2:5" ht="30" customHeight="1" thickBot="1">
      <c r="B23" s="65" t="s">
        <v>42</v>
      </c>
      <c r="C23" s="187">
        <f>SUM(C19:C22)</f>
        <v>196.80000000000018</v>
      </c>
      <c r="D23" s="188">
        <f>SUM(D19:D22)</f>
        <v>112.60000000000002</v>
      </c>
      <c r="E23" s="262">
        <f t="shared" si="0"/>
        <v>0.74777975133215047</v>
      </c>
    </row>
    <row r="24" spans="2:5" ht="20.25" customHeight="1" thickBot="1">
      <c r="B24" s="66" t="s">
        <v>43</v>
      </c>
      <c r="C24" s="251">
        <v>-26</v>
      </c>
      <c r="D24" s="252">
        <v>-14.4</v>
      </c>
      <c r="E24" s="276">
        <f t="shared" si="0"/>
        <v>0.80555555555555547</v>
      </c>
    </row>
    <row r="25" spans="2:5" ht="30" customHeight="1" thickBot="1">
      <c r="B25" s="64" t="s">
        <v>44</v>
      </c>
      <c r="C25" s="187">
        <f>SUM(C23:C24)</f>
        <v>170.80000000000018</v>
      </c>
      <c r="D25" s="188">
        <f>SUM(D23:D24)</f>
        <v>98.200000000000017</v>
      </c>
      <c r="E25" s="264">
        <f t="shared" si="0"/>
        <v>0.73930753564154938</v>
      </c>
    </row>
    <row r="26" spans="2:5" ht="30" customHeight="1" thickBot="1">
      <c r="B26" s="237" t="s">
        <v>45</v>
      </c>
      <c r="C26" s="189">
        <f>C25</f>
        <v>170.80000000000018</v>
      </c>
      <c r="D26" s="190">
        <f>D25</f>
        <v>98.200000000000017</v>
      </c>
      <c r="E26" s="263">
        <f t="shared" si="0"/>
        <v>0.73930753564154938</v>
      </c>
    </row>
    <row r="27" spans="2:5" ht="30" customHeight="1" thickBot="1">
      <c r="B27" s="236" t="s">
        <v>46</v>
      </c>
      <c r="C27" s="254">
        <f>ROUND(C26/639.546016,2)</f>
        <v>0.27</v>
      </c>
      <c r="D27" s="30">
        <f>ROUND(D26/348.352836,2)</f>
        <v>0.28000000000000003</v>
      </c>
      <c r="E27" s="265">
        <f t="shared" si="0"/>
        <v>-3.571428571428574E-2</v>
      </c>
    </row>
    <row r="28" spans="2:5" ht="30" customHeight="1" thickBot="1">
      <c r="B28" s="33"/>
      <c r="C28" s="191"/>
      <c r="D28" s="184"/>
      <c r="E28" s="266"/>
    </row>
    <row r="29" spans="2:5" ht="30" customHeight="1">
      <c r="B29" s="36" t="s">
        <v>0</v>
      </c>
      <c r="C29" s="192">
        <f>C19-C12</f>
        <v>896.60000000000014</v>
      </c>
      <c r="D29" s="338">
        <f>D19-D12</f>
        <v>281.8</v>
      </c>
      <c r="E29" s="267">
        <f t="shared" si="0"/>
        <v>2.1816891412349189</v>
      </c>
    </row>
    <row r="30" spans="2:5" ht="30" customHeight="1" thickBot="1">
      <c r="B30" s="37" t="s">
        <v>156</v>
      </c>
      <c r="C30" s="39">
        <f>C29/C4</f>
        <v>0.38497209102619157</v>
      </c>
      <c r="D30" s="38">
        <f>D29/D4</f>
        <v>0.38960320752108396</v>
      </c>
      <c r="E30" s="268" t="s">
        <v>173</v>
      </c>
    </row>
    <row r="31" spans="2:5" ht="15">
      <c r="B31" s="57"/>
      <c r="C31" s="57"/>
      <c r="D31" s="57"/>
      <c r="E31" s="269"/>
    </row>
    <row r="32" spans="2:5">
      <c r="B32" s="23"/>
      <c r="C32" s="23"/>
      <c r="D32" s="23"/>
      <c r="E32" s="255"/>
    </row>
  </sheetData>
  <mergeCells count="1">
    <mergeCell ref="C2:E2"/>
  </mergeCells>
  <pageMargins left="0.7" right="0.7" top="0.75" bottom="0.75" header="0.3" footer="0.3"/>
  <pageSetup paperSize="9" scale="49" orientation="portrait" horizontalDpi="4294967294" r:id="rId1"/>
</worksheet>
</file>

<file path=xl/worksheets/sheet2.xml><?xml version="1.0" encoding="utf-8"?>
<worksheet xmlns="http://schemas.openxmlformats.org/spreadsheetml/2006/main" xmlns:r="http://schemas.openxmlformats.org/officeDocument/2006/relationships">
  <dimension ref="B1:Y24"/>
  <sheetViews>
    <sheetView showGridLines="0" zoomScaleNormal="100" zoomScaleSheetLayoutView="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s>
  <sheetData>
    <row r="1" spans="2:25" ht="50.25" customHeight="1" thickBot="1">
      <c r="B1" s="24" t="s">
        <v>22</v>
      </c>
      <c r="C1" s="23"/>
      <c r="D1" s="23"/>
      <c r="E1" s="23"/>
      <c r="F1" s="23"/>
      <c r="G1" s="23"/>
      <c r="H1" s="23"/>
      <c r="I1" s="23"/>
      <c r="J1" s="23"/>
      <c r="K1" s="23"/>
      <c r="L1" s="23"/>
      <c r="M1" s="23"/>
      <c r="N1" s="23"/>
      <c r="O1" s="23"/>
      <c r="P1" s="23"/>
      <c r="Q1" s="23"/>
      <c r="R1" s="23"/>
      <c r="S1" s="23"/>
      <c r="T1" s="23"/>
    </row>
    <row r="2" spans="2:25" s="43" customFormat="1" ht="30" customHeight="1" thickBot="1">
      <c r="B2" s="44"/>
      <c r="C2" s="471" t="s">
        <v>47</v>
      </c>
      <c r="D2" s="472"/>
      <c r="E2" s="472"/>
      <c r="F2" s="472"/>
      <c r="G2" s="473"/>
      <c r="H2" s="471" t="s">
        <v>49</v>
      </c>
      <c r="I2" s="472"/>
      <c r="J2" s="472"/>
      <c r="K2" s="472"/>
      <c r="L2" s="473"/>
      <c r="M2" s="471" t="s">
        <v>50</v>
      </c>
      <c r="N2" s="472"/>
      <c r="O2" s="472"/>
      <c r="P2" s="472"/>
      <c r="Q2" s="473"/>
      <c r="R2" s="471" t="s">
        <v>51</v>
      </c>
      <c r="S2" s="472"/>
      <c r="T2" s="473"/>
      <c r="U2" s="19"/>
    </row>
    <row r="3" spans="2:25" s="43" customFormat="1" ht="20.25" customHeight="1" thickBot="1">
      <c r="B3" s="45"/>
      <c r="C3" s="467" t="s">
        <v>27</v>
      </c>
      <c r="D3" s="468"/>
      <c r="E3" s="468"/>
      <c r="F3" s="468"/>
      <c r="G3" s="469"/>
      <c r="H3" s="467" t="s">
        <v>27</v>
      </c>
      <c r="I3" s="468"/>
      <c r="J3" s="468"/>
      <c r="K3" s="468"/>
      <c r="L3" s="469"/>
      <c r="M3" s="467" t="s">
        <v>27</v>
      </c>
      <c r="N3" s="468"/>
      <c r="O3" s="468"/>
      <c r="P3" s="468"/>
      <c r="Q3" s="469"/>
      <c r="R3" s="467" t="s">
        <v>27</v>
      </c>
      <c r="S3" s="468"/>
      <c r="T3" s="469"/>
      <c r="U3" s="19"/>
      <c r="V3" s="58"/>
      <c r="W3" s="58"/>
      <c r="X3" s="58"/>
      <c r="Y3" s="58"/>
    </row>
    <row r="4" spans="2:25" s="52" customFormat="1" ht="20.25" customHeight="1" thickBot="1">
      <c r="B4" s="2" t="s">
        <v>24</v>
      </c>
      <c r="C4" s="27" t="s">
        <v>170</v>
      </c>
      <c r="D4" s="69"/>
      <c r="E4" s="26" t="s">
        <v>169</v>
      </c>
      <c r="F4" s="53"/>
      <c r="G4" s="54" t="s">
        <v>48</v>
      </c>
      <c r="H4" s="27" t="s">
        <v>170</v>
      </c>
      <c r="I4" s="69"/>
      <c r="J4" s="26" t="s">
        <v>169</v>
      </c>
      <c r="K4" s="53"/>
      <c r="L4" s="54" t="s">
        <v>48</v>
      </c>
      <c r="M4" s="27" t="s">
        <v>170</v>
      </c>
      <c r="N4" s="69"/>
      <c r="O4" s="26" t="s">
        <v>169</v>
      </c>
      <c r="P4" s="53"/>
      <c r="Q4" s="54" t="s">
        <v>48</v>
      </c>
      <c r="R4" s="27" t="s">
        <v>170</v>
      </c>
      <c r="S4" s="26" t="s">
        <v>169</v>
      </c>
      <c r="T4" s="54" t="s">
        <v>48</v>
      </c>
      <c r="U4" s="59"/>
      <c r="V4" s="59"/>
      <c r="W4" s="59"/>
    </row>
    <row r="5" spans="2:25" s="43" customFormat="1" ht="20.25" customHeight="1">
      <c r="B5" s="47" t="s">
        <v>52</v>
      </c>
      <c r="C5" s="143">
        <v>2081.4</v>
      </c>
      <c r="D5" s="109"/>
      <c r="E5" s="360">
        <v>484.5</v>
      </c>
      <c r="F5" s="148"/>
      <c r="G5" s="334">
        <f>C5-E5</f>
        <v>1596.9</v>
      </c>
      <c r="H5" s="143">
        <v>247.6</v>
      </c>
      <c r="I5" s="104"/>
      <c r="J5" s="107">
        <v>238.8</v>
      </c>
      <c r="K5" s="107"/>
      <c r="L5" s="313">
        <f>H5-J5</f>
        <v>8.7999999999999829</v>
      </c>
      <c r="M5" s="55">
        <v>0</v>
      </c>
      <c r="N5" s="70"/>
      <c r="O5" s="56">
        <v>0</v>
      </c>
      <c r="P5" s="56"/>
      <c r="Q5" s="319">
        <f>M5-O5</f>
        <v>0</v>
      </c>
      <c r="R5" s="219">
        <f>C5+H5+M5</f>
        <v>2329</v>
      </c>
      <c r="S5" s="180">
        <f>E5+J5+O5</f>
        <v>723.3</v>
      </c>
      <c r="T5" s="324">
        <f>R5-S5</f>
        <v>1605.7</v>
      </c>
      <c r="U5" s="19"/>
      <c r="V5" s="60"/>
      <c r="W5" s="60"/>
      <c r="X5" s="60"/>
      <c r="Y5" s="58"/>
    </row>
    <row r="6" spans="2:25" s="43" customFormat="1" ht="20.25" customHeight="1">
      <c r="B6" s="47" t="s">
        <v>53</v>
      </c>
      <c r="C6" s="144">
        <v>8.1999999999999993</v>
      </c>
      <c r="D6" s="359"/>
      <c r="E6" s="360">
        <v>6.5</v>
      </c>
      <c r="F6" s="105"/>
      <c r="G6" s="304">
        <f t="shared" ref="G6:G14" si="0">C6-E6</f>
        <v>1.6999999999999993</v>
      </c>
      <c r="H6" s="144">
        <v>35.4</v>
      </c>
      <c r="I6" s="359"/>
      <c r="J6" s="360">
        <v>26.9</v>
      </c>
      <c r="K6" s="105"/>
      <c r="L6" s="314">
        <f t="shared" ref="L6:L11" si="1">H6-J6</f>
        <v>8.5</v>
      </c>
      <c r="M6" s="309">
        <v>-43.6</v>
      </c>
      <c r="N6" s="359"/>
      <c r="O6" s="310">
        <v>-33.4</v>
      </c>
      <c r="P6" s="14"/>
      <c r="Q6" s="319">
        <f t="shared" ref="Q6:Q14" si="2">M6-O6</f>
        <v>-10.200000000000003</v>
      </c>
      <c r="R6" s="103">
        <f t="shared" ref="R6:R14" si="3">C6+H6+M6</f>
        <v>0</v>
      </c>
      <c r="S6" s="56">
        <f t="shared" ref="S6:S11" si="4">E6+J6+O6</f>
        <v>0</v>
      </c>
      <c r="T6" s="325">
        <f t="shared" ref="T6:T11" si="5">R6-S6</f>
        <v>0</v>
      </c>
      <c r="U6" s="19"/>
      <c r="V6" s="61"/>
      <c r="W6" s="61"/>
      <c r="X6" s="61"/>
      <c r="Y6" s="58"/>
    </row>
    <row r="7" spans="2:25" s="43" customFormat="1" ht="20.25" customHeight="1">
      <c r="B7" s="48" t="s">
        <v>54</v>
      </c>
      <c r="C7" s="145">
        <f>C5+C6</f>
        <v>2089.6</v>
      </c>
      <c r="D7" s="149"/>
      <c r="E7" s="147">
        <f t="shared" ref="E7" si="6">E5+E6</f>
        <v>491</v>
      </c>
      <c r="F7" s="150"/>
      <c r="G7" s="305">
        <f>C7-E7</f>
        <v>1598.6</v>
      </c>
      <c r="H7" s="145">
        <f>H5+H6</f>
        <v>283</v>
      </c>
      <c r="I7" s="146"/>
      <c r="J7" s="147">
        <f t="shared" ref="J7" si="7">J5+J6</f>
        <v>265.7</v>
      </c>
      <c r="K7" s="177"/>
      <c r="L7" s="315">
        <f t="shared" si="1"/>
        <v>17.300000000000011</v>
      </c>
      <c r="M7" s="311">
        <f>M5+M6</f>
        <v>-43.6</v>
      </c>
      <c r="N7" s="160"/>
      <c r="O7" s="312">
        <f t="shared" ref="O7" si="8">O5+O6</f>
        <v>-33.4</v>
      </c>
      <c r="P7" s="50"/>
      <c r="Q7" s="320">
        <f t="shared" si="2"/>
        <v>-10.200000000000003</v>
      </c>
      <c r="R7" s="154">
        <f t="shared" si="3"/>
        <v>2329</v>
      </c>
      <c r="S7" s="182">
        <f t="shared" si="4"/>
        <v>723.30000000000007</v>
      </c>
      <c r="T7" s="326">
        <f t="shared" si="5"/>
        <v>1605.6999999999998</v>
      </c>
      <c r="U7" s="19"/>
      <c r="V7" s="62"/>
      <c r="W7" s="62"/>
      <c r="X7" s="62"/>
      <c r="Y7" s="58"/>
    </row>
    <row r="8" spans="2:25" s="43" customFormat="1" ht="20.25" customHeight="1">
      <c r="B8" s="48" t="s">
        <v>0</v>
      </c>
      <c r="C8" s="145">
        <v>796.3</v>
      </c>
      <c r="D8" s="146"/>
      <c r="E8" s="147">
        <v>181.1</v>
      </c>
      <c r="F8" s="147"/>
      <c r="G8" s="305">
        <f t="shared" si="0"/>
        <v>615.19999999999993</v>
      </c>
      <c r="H8" s="145">
        <v>100.3</v>
      </c>
      <c r="I8" s="146"/>
      <c r="J8" s="147">
        <v>100.7</v>
      </c>
      <c r="K8" s="147"/>
      <c r="L8" s="315">
        <f t="shared" si="1"/>
        <v>-0.40000000000000568</v>
      </c>
      <c r="M8" s="55">
        <v>0</v>
      </c>
      <c r="N8" s="163"/>
      <c r="O8" s="56">
        <v>0</v>
      </c>
      <c r="P8" s="50"/>
      <c r="Q8" s="320">
        <f t="shared" si="2"/>
        <v>0</v>
      </c>
      <c r="R8" s="154">
        <f>C8+H8+M8</f>
        <v>896.59999999999991</v>
      </c>
      <c r="S8" s="182">
        <f t="shared" si="4"/>
        <v>281.8</v>
      </c>
      <c r="T8" s="326">
        <f t="shared" si="5"/>
        <v>614.79999999999995</v>
      </c>
      <c r="U8" s="19"/>
      <c r="V8" s="62"/>
      <c r="W8" s="62"/>
      <c r="X8" s="62"/>
      <c r="Y8" s="58"/>
    </row>
    <row r="9" spans="2:25" s="43" customFormat="1" ht="32.25" customHeight="1">
      <c r="B9" s="367" t="s">
        <v>168</v>
      </c>
      <c r="C9" s="144">
        <v>458.3</v>
      </c>
      <c r="D9" s="146"/>
      <c r="E9" s="360">
        <v>53.3</v>
      </c>
      <c r="F9" s="147"/>
      <c r="G9" s="304">
        <f t="shared" si="0"/>
        <v>405</v>
      </c>
      <c r="H9" s="144">
        <v>9.6</v>
      </c>
      <c r="I9" s="359"/>
      <c r="J9" s="360">
        <v>8.4</v>
      </c>
      <c r="K9" s="105"/>
      <c r="L9" s="314">
        <f t="shared" si="1"/>
        <v>1.1999999999999993</v>
      </c>
      <c r="M9" s="55">
        <v>0</v>
      </c>
      <c r="N9" s="70"/>
      <c r="O9" s="360">
        <v>0.7</v>
      </c>
      <c r="P9" s="14"/>
      <c r="Q9" s="319">
        <f t="shared" si="2"/>
        <v>-0.7</v>
      </c>
      <c r="R9" s="153">
        <f>C9+H9+M9</f>
        <v>467.90000000000003</v>
      </c>
      <c r="S9" s="181">
        <f t="shared" si="4"/>
        <v>62.4</v>
      </c>
      <c r="T9" s="327">
        <f t="shared" si="5"/>
        <v>405.50000000000006</v>
      </c>
      <c r="U9" s="19"/>
      <c r="V9" s="62"/>
      <c r="W9" s="62"/>
      <c r="X9" s="62"/>
      <c r="Y9" s="58"/>
    </row>
    <row r="10" spans="2:25" s="43" customFormat="1" ht="20.25" customHeight="1" thickBot="1">
      <c r="B10" s="48" t="s">
        <v>55</v>
      </c>
      <c r="C10" s="174">
        <f>C8-C9</f>
        <v>337.99999999999994</v>
      </c>
      <c r="D10" s="175"/>
      <c r="E10" s="176">
        <f t="shared" ref="E10" si="9">E8-E9</f>
        <v>127.8</v>
      </c>
      <c r="F10" s="147"/>
      <c r="G10" s="305">
        <f t="shared" si="0"/>
        <v>210.19999999999993</v>
      </c>
      <c r="H10" s="174">
        <f>H8-H9</f>
        <v>90.7</v>
      </c>
      <c r="I10" s="175"/>
      <c r="J10" s="176">
        <f t="shared" ref="J10" si="10">J8-J9</f>
        <v>92.3</v>
      </c>
      <c r="K10" s="147"/>
      <c r="L10" s="315">
        <f t="shared" si="1"/>
        <v>-1.5999999999999943</v>
      </c>
      <c r="M10" s="342">
        <f>M8-M9</f>
        <v>0</v>
      </c>
      <c r="N10" s="343"/>
      <c r="O10" s="344">
        <f t="shared" ref="O10" si="11">O8-O9</f>
        <v>-0.7</v>
      </c>
      <c r="P10" s="50"/>
      <c r="Q10" s="320">
        <f t="shared" si="2"/>
        <v>0.7</v>
      </c>
      <c r="R10" s="154">
        <f t="shared" si="3"/>
        <v>428.69999999999993</v>
      </c>
      <c r="S10" s="182">
        <f t="shared" si="4"/>
        <v>219.4</v>
      </c>
      <c r="T10" s="326">
        <f t="shared" si="5"/>
        <v>209.29999999999993</v>
      </c>
      <c r="U10" s="19"/>
      <c r="V10" s="62"/>
      <c r="W10" s="62"/>
      <c r="X10" s="62"/>
      <c r="Y10" s="58"/>
    </row>
    <row r="11" spans="2:25" s="43" customFormat="1" ht="48" customHeight="1" thickBot="1">
      <c r="B11" s="67" t="s">
        <v>56</v>
      </c>
      <c r="C11" s="151">
        <v>196.2</v>
      </c>
      <c r="D11" s="215">
        <v>1</v>
      </c>
      <c r="E11" s="152">
        <v>61.6</v>
      </c>
      <c r="F11" s="216">
        <v>1</v>
      </c>
      <c r="G11" s="306">
        <f t="shared" si="0"/>
        <v>134.6</v>
      </c>
      <c r="H11" s="151">
        <v>4.5</v>
      </c>
      <c r="I11" s="161"/>
      <c r="J11" s="152">
        <v>8.8000000000000007</v>
      </c>
      <c r="K11" s="152"/>
      <c r="L11" s="316">
        <f t="shared" si="1"/>
        <v>-4.3000000000000007</v>
      </c>
      <c r="M11" s="101">
        <v>0</v>
      </c>
      <c r="N11" s="164"/>
      <c r="O11" s="102">
        <v>0</v>
      </c>
      <c r="P11" s="179"/>
      <c r="Q11" s="321">
        <f t="shared" si="2"/>
        <v>0</v>
      </c>
      <c r="R11" s="155">
        <f t="shared" si="3"/>
        <v>200.7</v>
      </c>
      <c r="S11" s="183">
        <f t="shared" si="4"/>
        <v>70.400000000000006</v>
      </c>
      <c r="T11" s="328">
        <f t="shared" si="5"/>
        <v>130.29999999999998</v>
      </c>
      <c r="U11" s="19"/>
      <c r="V11" s="62"/>
      <c r="W11" s="62"/>
      <c r="X11" s="62"/>
      <c r="Y11" s="58"/>
    </row>
    <row r="12" spans="2:25" s="43" customFormat="1" ht="20.25" customHeight="1">
      <c r="B12" s="44" t="s">
        <v>171</v>
      </c>
      <c r="C12" s="35"/>
      <c r="D12" s="156"/>
      <c r="E12" s="34"/>
      <c r="F12" s="34"/>
      <c r="G12" s="307"/>
      <c r="H12" s="156"/>
      <c r="I12" s="156"/>
      <c r="J12" s="34"/>
      <c r="K12" s="34"/>
      <c r="L12" s="317"/>
      <c r="M12" s="35"/>
      <c r="N12" s="156"/>
      <c r="O12" s="34"/>
      <c r="P12" s="34"/>
      <c r="Q12" s="322">
        <f t="shared" si="2"/>
        <v>0</v>
      </c>
      <c r="R12" s="156"/>
      <c r="S12" s="184"/>
      <c r="T12" s="329"/>
      <c r="U12" s="19"/>
      <c r="V12" s="60"/>
      <c r="W12" s="60"/>
      <c r="X12" s="60"/>
      <c r="Y12" s="58"/>
    </row>
    <row r="13" spans="2:25" s="43" customFormat="1" ht="20.25" customHeight="1">
      <c r="B13" s="47" t="s">
        <v>57</v>
      </c>
      <c r="C13" s="144">
        <v>22983.5</v>
      </c>
      <c r="D13" s="157"/>
      <c r="E13" s="360">
        <v>1712.5</v>
      </c>
      <c r="G13" s="304">
        <f t="shared" si="0"/>
        <v>21271</v>
      </c>
      <c r="H13" s="144">
        <v>4191.8999999999996</v>
      </c>
      <c r="I13" s="217">
        <v>2</v>
      </c>
      <c r="J13" s="360">
        <v>4183</v>
      </c>
      <c r="K13" s="218">
        <v>3</v>
      </c>
      <c r="L13" s="304">
        <f t="shared" ref="L13" si="12">H13-J13</f>
        <v>8.8999999999996362</v>
      </c>
      <c r="M13" s="309">
        <v>-86.5</v>
      </c>
      <c r="N13" s="217"/>
      <c r="O13" s="310">
        <v>-44.3</v>
      </c>
      <c r="P13" s="218"/>
      <c r="Q13" s="319">
        <f t="shared" si="2"/>
        <v>-42.2</v>
      </c>
      <c r="R13" s="166">
        <f>C13+H13+M13</f>
        <v>27088.9</v>
      </c>
      <c r="S13" s="105">
        <f>J13+O13+E13</f>
        <v>5851.2</v>
      </c>
      <c r="T13" s="304">
        <f>R13-S13</f>
        <v>21237.7</v>
      </c>
      <c r="U13" s="19"/>
      <c r="V13" s="60"/>
      <c r="W13" s="60"/>
      <c r="X13" s="60"/>
      <c r="Y13" s="58"/>
    </row>
    <row r="14" spans="2:25" s="43" customFormat="1" ht="31.5" customHeight="1" thickBot="1">
      <c r="B14" s="49" t="s">
        <v>164</v>
      </c>
      <c r="C14" s="171">
        <v>0</v>
      </c>
      <c r="D14" s="172"/>
      <c r="E14" s="173">
        <v>0</v>
      </c>
      <c r="F14" s="159"/>
      <c r="G14" s="308">
        <f t="shared" si="0"/>
        <v>0</v>
      </c>
      <c r="H14" s="162">
        <v>3.7</v>
      </c>
      <c r="I14" s="158"/>
      <c r="J14" s="159">
        <v>1.2</v>
      </c>
      <c r="K14" s="159"/>
      <c r="L14" s="318">
        <f>H14-J14</f>
        <v>2.5</v>
      </c>
      <c r="M14" s="167">
        <v>0</v>
      </c>
      <c r="N14" s="158"/>
      <c r="O14" s="345">
        <v>0</v>
      </c>
      <c r="P14" s="159"/>
      <c r="Q14" s="323">
        <f t="shared" si="2"/>
        <v>0</v>
      </c>
      <c r="R14" s="165">
        <f t="shared" si="3"/>
        <v>3.7</v>
      </c>
      <c r="S14" s="185">
        <f>J14+O14+E14</f>
        <v>1.2</v>
      </c>
      <c r="T14" s="330">
        <f>R14-S14</f>
        <v>2.5</v>
      </c>
      <c r="U14" s="19"/>
      <c r="V14" s="60"/>
      <c r="W14" s="60"/>
      <c r="X14" s="60"/>
      <c r="Y14" s="58"/>
    </row>
    <row r="15" spans="2:25" s="43" customFormat="1" ht="20.25" customHeight="1">
      <c r="B15" s="168"/>
      <c r="C15" s="51"/>
      <c r="D15" s="51"/>
      <c r="E15" s="51"/>
      <c r="F15" s="51"/>
      <c r="G15" s="51"/>
      <c r="H15" s="51"/>
      <c r="I15" s="51"/>
      <c r="J15" s="51"/>
      <c r="K15" s="51"/>
      <c r="L15" s="51"/>
      <c r="M15" s="51"/>
      <c r="N15" s="51"/>
      <c r="O15" s="51"/>
      <c r="P15" s="51"/>
      <c r="Q15" s="51"/>
      <c r="R15" s="51"/>
      <c r="S15" s="51"/>
      <c r="T15" s="51"/>
      <c r="U15" s="19"/>
      <c r="V15" s="58"/>
      <c r="W15" s="58"/>
      <c r="X15" s="58"/>
      <c r="Y15" s="58"/>
    </row>
    <row r="16" spans="2:25" s="43" customFormat="1" ht="20.25" customHeight="1">
      <c r="B16" s="470" t="s">
        <v>58</v>
      </c>
      <c r="C16" s="470"/>
      <c r="D16" s="470"/>
      <c r="E16" s="470"/>
      <c r="F16" s="470"/>
      <c r="G16" s="470"/>
      <c r="H16" s="75"/>
      <c r="I16" s="75"/>
      <c r="J16" s="169"/>
      <c r="K16" s="169"/>
      <c r="L16" s="40"/>
      <c r="M16" s="1"/>
      <c r="N16" s="1"/>
      <c r="O16" s="1"/>
      <c r="P16" s="1"/>
      <c r="Q16" s="1"/>
      <c r="R16" s="1"/>
      <c r="S16" s="1"/>
      <c r="T16" s="1"/>
      <c r="U16" s="19"/>
      <c r="V16" s="58"/>
      <c r="W16" s="58"/>
      <c r="X16" s="58"/>
      <c r="Y16" s="58"/>
    </row>
    <row r="17" spans="2:25" ht="15">
      <c r="B17" s="170" t="s">
        <v>174</v>
      </c>
      <c r="C17" s="170"/>
      <c r="D17" s="170"/>
      <c r="E17" s="170"/>
      <c r="F17" s="170"/>
      <c r="G17" s="170"/>
      <c r="H17" s="75"/>
      <c r="I17" s="75"/>
      <c r="J17" s="169"/>
      <c r="K17" s="169"/>
      <c r="L17" s="40"/>
      <c r="M17" s="1"/>
      <c r="N17" s="1"/>
      <c r="O17" s="1"/>
      <c r="P17" s="1"/>
      <c r="Q17" s="1"/>
      <c r="R17" s="1"/>
      <c r="S17" s="1"/>
      <c r="T17" s="1"/>
      <c r="U17" s="1"/>
    </row>
    <row r="18" spans="2:25" s="43" customFormat="1" ht="15" customHeight="1">
      <c r="B18" s="407" t="s">
        <v>175</v>
      </c>
      <c r="C18" s="407"/>
      <c r="D18" s="407"/>
      <c r="E18" s="407"/>
      <c r="F18" s="178"/>
      <c r="G18" s="178"/>
      <c r="H18" s="75"/>
      <c r="I18" s="75"/>
      <c r="J18" s="169"/>
      <c r="K18" s="169"/>
      <c r="L18" s="40"/>
      <c r="M18" s="1"/>
      <c r="N18" s="1"/>
      <c r="O18" s="1"/>
      <c r="P18" s="1"/>
      <c r="Q18" s="1"/>
      <c r="R18" s="1"/>
      <c r="S18" s="1"/>
      <c r="T18" s="1"/>
      <c r="U18" s="19"/>
      <c r="V18" s="58"/>
      <c r="W18" s="58"/>
      <c r="X18" s="58"/>
      <c r="Y18" s="58"/>
    </row>
    <row r="19" spans="2:25" ht="15">
      <c r="B19" s="170"/>
      <c r="C19" s="170"/>
      <c r="D19" s="170"/>
      <c r="E19" s="170"/>
      <c r="F19" s="170"/>
      <c r="G19" s="170"/>
      <c r="H19" s="75"/>
      <c r="I19" s="75"/>
      <c r="J19" s="169"/>
      <c r="K19" s="169"/>
      <c r="L19" s="40"/>
      <c r="M19" s="1"/>
      <c r="N19" s="1"/>
      <c r="O19" s="1"/>
      <c r="P19" s="1"/>
      <c r="Q19" s="1"/>
      <c r="R19" s="1"/>
      <c r="S19" s="1"/>
      <c r="T19" s="1"/>
      <c r="U19" s="1"/>
    </row>
    <row r="20" spans="2:25" ht="15">
      <c r="B20" s="170"/>
      <c r="G20" s="41"/>
      <c r="H20" s="1"/>
      <c r="I20" s="1"/>
      <c r="J20" s="41"/>
      <c r="K20" s="41"/>
      <c r="L20" s="41"/>
      <c r="M20" s="1"/>
      <c r="N20" s="1"/>
      <c r="O20" s="1"/>
      <c r="P20" s="1"/>
      <c r="Q20" s="1"/>
      <c r="R20" s="1"/>
      <c r="S20" s="1"/>
      <c r="T20" s="1"/>
      <c r="U20" s="1"/>
    </row>
    <row r="21" spans="2:25" ht="15">
      <c r="G21" s="42"/>
      <c r="H21" s="1"/>
      <c r="I21" s="1"/>
      <c r="J21" s="42"/>
      <c r="K21" s="42"/>
      <c r="L21" s="42"/>
      <c r="M21" s="1"/>
      <c r="N21" s="1"/>
      <c r="O21" s="1"/>
      <c r="P21" s="1"/>
      <c r="Q21" s="1"/>
      <c r="R21" s="1"/>
      <c r="S21" s="1"/>
      <c r="T21" s="1"/>
      <c r="U21" s="1"/>
    </row>
    <row r="22" spans="2:25" ht="15">
      <c r="G22" s="41"/>
      <c r="H22" s="1"/>
      <c r="I22" s="1"/>
      <c r="J22" s="41"/>
      <c r="K22" s="41"/>
      <c r="L22" s="41"/>
      <c r="M22" s="1"/>
      <c r="N22" s="1"/>
      <c r="O22" s="1"/>
      <c r="P22" s="1"/>
      <c r="Q22" s="1"/>
      <c r="R22" s="1"/>
      <c r="S22" s="1"/>
      <c r="T22" s="1"/>
      <c r="U22" s="1"/>
    </row>
    <row r="23" spans="2:25" ht="15">
      <c r="B23" s="1"/>
      <c r="C23" s="1"/>
      <c r="D23" s="1"/>
      <c r="E23" s="1"/>
      <c r="F23" s="1"/>
      <c r="G23" s="1"/>
      <c r="H23" s="1"/>
      <c r="I23" s="1"/>
      <c r="J23" s="1"/>
      <c r="K23" s="1"/>
      <c r="L23" s="1"/>
      <c r="M23" s="1"/>
      <c r="N23" s="1"/>
      <c r="O23" s="1"/>
      <c r="P23" s="1"/>
      <c r="Q23" s="1"/>
      <c r="R23" s="1"/>
      <c r="S23" s="1"/>
      <c r="T23" s="1"/>
      <c r="U23" s="1"/>
    </row>
    <row r="24" spans="2:25" ht="15">
      <c r="U24" s="1"/>
    </row>
  </sheetData>
  <mergeCells count="9">
    <mergeCell ref="B16:G16"/>
    <mergeCell ref="R2:T2"/>
    <mergeCell ref="R3:T3"/>
    <mergeCell ref="C2:G2"/>
    <mergeCell ref="H3:L3"/>
    <mergeCell ref="H2:L2"/>
    <mergeCell ref="C3:G3"/>
    <mergeCell ref="M2:Q2"/>
    <mergeCell ref="M3:Q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G61"/>
  <sheetViews>
    <sheetView showGridLines="0" zoomScaleNormal="100" workbookViewId="0">
      <pane ySplit="2" topLeftCell="A3" activePane="bottomLeft" state="frozen"/>
      <selection pane="bottomLeft" activeCell="A3" sqref="A3:XFD3"/>
    </sheetView>
  </sheetViews>
  <sheetFormatPr defaultRowHeight="14.25"/>
  <cols>
    <col min="1" max="1" width="1.625" style="23" customWidth="1"/>
    <col min="2" max="2" width="53.75" customWidth="1"/>
    <col min="3" max="5" width="15.625" customWidth="1"/>
  </cols>
  <sheetData>
    <row r="1" spans="2:5" ht="50.25" customHeight="1" thickBot="1">
      <c r="B1" s="24" t="s">
        <v>22</v>
      </c>
      <c r="C1" s="23"/>
      <c r="D1" s="23"/>
      <c r="E1" s="23"/>
    </row>
    <row r="2" spans="2:5" ht="40.5" customHeight="1" thickBot="1">
      <c r="B2" s="31" t="s">
        <v>59</v>
      </c>
      <c r="C2" s="242" t="s">
        <v>170</v>
      </c>
      <c r="D2" s="9" t="s">
        <v>162</v>
      </c>
      <c r="E2" s="8" t="s">
        <v>28</v>
      </c>
    </row>
    <row r="3" spans="2:5" ht="30" customHeight="1" thickBot="1">
      <c r="B3" s="238" t="s">
        <v>60</v>
      </c>
      <c r="C3" s="243"/>
      <c r="D3" s="244"/>
      <c r="E3" s="245"/>
    </row>
    <row r="4" spans="2:5" ht="20.25" customHeight="1">
      <c r="B4" s="11" t="s">
        <v>61</v>
      </c>
      <c r="C4" s="104">
        <v>416.6</v>
      </c>
      <c r="D4" s="107">
        <v>421.1</v>
      </c>
      <c r="E4" s="426">
        <f>IFERROR((C4-D4)/D4,"n/a")</f>
        <v>-1.0686297791498456E-2</v>
      </c>
    </row>
    <row r="5" spans="2:5" ht="20.25" customHeight="1">
      <c r="B5" s="11" t="s">
        <v>62</v>
      </c>
      <c r="C5" s="359">
        <v>2855.8</v>
      </c>
      <c r="D5" s="360">
        <v>2961.6</v>
      </c>
      <c r="E5" s="427">
        <f t="shared" ref="E5:E57" si="0">IFERROR((C5-D5)/D5,"n/a")</f>
        <v>-3.5723933009184132E-2</v>
      </c>
    </row>
    <row r="6" spans="2:5" ht="20.25" customHeight="1">
      <c r="B6" s="11" t="s">
        <v>63</v>
      </c>
      <c r="C6" s="359">
        <v>10831.2</v>
      </c>
      <c r="D6" s="360">
        <v>10826.8</v>
      </c>
      <c r="E6" s="466">
        <f t="shared" si="0"/>
        <v>4.0639893597382935E-4</v>
      </c>
    </row>
    <row r="7" spans="2:5" ht="20.25" customHeight="1">
      <c r="B7" s="11" t="s">
        <v>64</v>
      </c>
      <c r="C7" s="359">
        <v>4002.2</v>
      </c>
      <c r="D7" s="360">
        <v>4145.8</v>
      </c>
      <c r="E7" s="428">
        <f t="shared" si="0"/>
        <v>-3.4637464421824582E-2</v>
      </c>
    </row>
    <row r="8" spans="2:5" ht="20.25" customHeight="1">
      <c r="B8" s="11" t="s">
        <v>65</v>
      </c>
      <c r="C8" s="359">
        <v>1783.7</v>
      </c>
      <c r="D8" s="360">
        <v>1797.1</v>
      </c>
      <c r="E8" s="273">
        <f t="shared" si="0"/>
        <v>-7.4564576261754298E-3</v>
      </c>
    </row>
    <row r="9" spans="2:5" ht="20.25" customHeight="1">
      <c r="B9" s="11" t="s">
        <v>66</v>
      </c>
      <c r="C9" s="359">
        <v>2527.5</v>
      </c>
      <c r="D9" s="360">
        <v>2591.4</v>
      </c>
      <c r="E9" s="273">
        <f t="shared" si="0"/>
        <v>-2.4658485760592763E-2</v>
      </c>
    </row>
    <row r="10" spans="2:5" ht="20.25" customHeight="1">
      <c r="B10" s="11" t="s">
        <v>67</v>
      </c>
      <c r="C10" s="359">
        <v>158.69999999999999</v>
      </c>
      <c r="D10" s="360">
        <v>135.80000000000001</v>
      </c>
      <c r="E10" s="273">
        <f t="shared" si="0"/>
        <v>0.16863033873343133</v>
      </c>
    </row>
    <row r="11" spans="2:5" ht="20.25" customHeight="1">
      <c r="B11" s="11" t="s">
        <v>68</v>
      </c>
      <c r="C11" s="359">
        <v>5.2</v>
      </c>
      <c r="D11" s="360">
        <v>5.3</v>
      </c>
      <c r="E11" s="273">
        <f t="shared" si="0"/>
        <v>-1.886792452830182E-2</v>
      </c>
    </row>
    <row r="12" spans="2:5" ht="20.25" customHeight="1">
      <c r="B12" s="11" t="s">
        <v>69</v>
      </c>
      <c r="C12" s="359">
        <v>84.1</v>
      </c>
      <c r="D12" s="360">
        <v>81</v>
      </c>
      <c r="E12" s="273">
        <f t="shared" si="0"/>
        <v>3.8271604938271538E-2</v>
      </c>
    </row>
    <row r="13" spans="2:5" ht="20.25" customHeight="1">
      <c r="B13" s="11" t="s">
        <v>70</v>
      </c>
      <c r="C13" s="359">
        <v>238</v>
      </c>
      <c r="D13" s="360">
        <v>198.5</v>
      </c>
      <c r="E13" s="273">
        <f t="shared" si="0"/>
        <v>0.19899244332493704</v>
      </c>
    </row>
    <row r="14" spans="2:5" ht="20.25" customHeight="1">
      <c r="B14" s="350" t="s">
        <v>166</v>
      </c>
      <c r="C14" s="419">
        <v>0</v>
      </c>
      <c r="D14" s="400">
        <v>1.2</v>
      </c>
      <c r="E14" s="429">
        <f t="shared" si="0"/>
        <v>-1</v>
      </c>
    </row>
    <row r="15" spans="2:5" ht="20.25" customHeight="1" thickBot="1">
      <c r="B15" s="11" t="s">
        <v>71</v>
      </c>
      <c r="C15" s="110">
        <v>229</v>
      </c>
      <c r="D15" s="108">
        <v>234.2</v>
      </c>
      <c r="E15" s="273">
        <f t="shared" si="0"/>
        <v>-2.2203245089666902E-2</v>
      </c>
    </row>
    <row r="16" spans="2:5" ht="30" customHeight="1" thickBot="1">
      <c r="B16" s="20" t="s">
        <v>72</v>
      </c>
      <c r="C16" s="394">
        <f>SUM(C4:C15)-C14</f>
        <v>23132</v>
      </c>
      <c r="D16" s="356">
        <f>SUM(D4:D15)-D14</f>
        <v>23398.6</v>
      </c>
      <c r="E16" s="271">
        <f t="shared" si="0"/>
        <v>-1.1393844076141246E-2</v>
      </c>
    </row>
    <row r="17" spans="1:7" ht="20.25" customHeight="1">
      <c r="B17" s="11" t="s">
        <v>73</v>
      </c>
      <c r="C17" s="359">
        <v>163.1</v>
      </c>
      <c r="D17" s="360">
        <v>152.1</v>
      </c>
      <c r="E17" s="273">
        <f t="shared" si="0"/>
        <v>7.2320841551610782E-2</v>
      </c>
    </row>
    <row r="18" spans="1:7" ht="20.25" customHeight="1">
      <c r="B18" s="11" t="s">
        <v>74</v>
      </c>
      <c r="C18" s="359">
        <v>252.9</v>
      </c>
      <c r="D18" s="360">
        <v>301.39999999999998</v>
      </c>
      <c r="E18" s="273">
        <f t="shared" si="0"/>
        <v>-0.16091572660915718</v>
      </c>
    </row>
    <row r="19" spans="1:7" ht="20.25" customHeight="1">
      <c r="B19" s="11" t="s">
        <v>75</v>
      </c>
      <c r="C19" s="359">
        <v>1599.5</v>
      </c>
      <c r="D19" s="360">
        <v>1453.4</v>
      </c>
      <c r="E19" s="273">
        <f t="shared" si="0"/>
        <v>0.10052291179303695</v>
      </c>
    </row>
    <row r="20" spans="1:7" ht="20.25" customHeight="1">
      <c r="B20" s="11" t="s">
        <v>76</v>
      </c>
      <c r="C20" s="359">
        <v>28.9</v>
      </c>
      <c r="D20" s="360">
        <v>26</v>
      </c>
      <c r="E20" s="273">
        <f t="shared" si="0"/>
        <v>0.11153846153846149</v>
      </c>
    </row>
    <row r="21" spans="1:7" ht="20.25" customHeight="1">
      <c r="B21" s="11" t="s">
        <v>77</v>
      </c>
      <c r="C21" s="359">
        <v>165.3</v>
      </c>
      <c r="D21" s="360">
        <v>141.69999999999999</v>
      </c>
      <c r="E21" s="273">
        <f t="shared" si="0"/>
        <v>0.16654904728299241</v>
      </c>
    </row>
    <row r="22" spans="1:7" ht="20.25" customHeight="1">
      <c r="B22" s="11" t="s">
        <v>78</v>
      </c>
      <c r="C22" s="359">
        <v>212.9</v>
      </c>
      <c r="D22" s="360">
        <v>160.1</v>
      </c>
      <c r="E22" s="273">
        <f t="shared" si="0"/>
        <v>0.32979387882573402</v>
      </c>
    </row>
    <row r="23" spans="1:7" s="351" customFormat="1" ht="20.25" customHeight="1">
      <c r="A23" s="352"/>
      <c r="B23" s="350" t="s">
        <v>166</v>
      </c>
      <c r="C23" s="401">
        <v>26.3</v>
      </c>
      <c r="D23" s="303">
        <v>22.2</v>
      </c>
      <c r="E23" s="430">
        <f t="shared" si="0"/>
        <v>0.18468468468468474</v>
      </c>
    </row>
    <row r="24" spans="1:7" s="363" customFormat="1" ht="20.25" customHeight="1">
      <c r="A24" s="358"/>
      <c r="B24" s="11" t="s">
        <v>176</v>
      </c>
      <c r="C24" s="359">
        <v>42.7</v>
      </c>
      <c r="D24" s="303">
        <v>0</v>
      </c>
      <c r="E24" s="430" t="str">
        <f t="shared" si="0"/>
        <v>n/a</v>
      </c>
    </row>
    <row r="25" spans="1:7" ht="20.25" customHeight="1">
      <c r="B25" s="11" t="s">
        <v>79</v>
      </c>
      <c r="C25" s="359">
        <v>1478.9</v>
      </c>
      <c r="D25" s="360">
        <v>1735.3</v>
      </c>
      <c r="E25" s="273">
        <f t="shared" si="0"/>
        <v>-0.14775543133752081</v>
      </c>
    </row>
    <row r="26" spans="1:7" ht="20.25" customHeight="1" thickBot="1">
      <c r="B26" s="11" t="s">
        <v>80</v>
      </c>
      <c r="C26" s="359">
        <v>12.7</v>
      </c>
      <c r="D26" s="303">
        <v>12.6</v>
      </c>
      <c r="E26" s="428">
        <f t="shared" si="0"/>
        <v>7.9365079365079083E-3</v>
      </c>
    </row>
    <row r="27" spans="1:7" ht="30" customHeight="1" thickBot="1">
      <c r="B27" s="20" t="s">
        <v>81</v>
      </c>
      <c r="C27" s="394">
        <f>SUM(C17:C26)-C23</f>
        <v>3956.9</v>
      </c>
      <c r="D27" s="355">
        <f>SUM(D17:D26)-D23</f>
        <v>3982.6</v>
      </c>
      <c r="E27" s="271">
        <f t="shared" si="0"/>
        <v>-6.4530708582332692E-3</v>
      </c>
    </row>
    <row r="28" spans="1:7" ht="30" customHeight="1" thickBot="1">
      <c r="B28" s="21" t="s">
        <v>82</v>
      </c>
      <c r="C28" s="220">
        <f>C27+C16</f>
        <v>27088.9</v>
      </c>
      <c r="D28" s="220">
        <f>D16+D27</f>
        <v>27381.199999999997</v>
      </c>
      <c r="E28" s="431">
        <f t="shared" si="0"/>
        <v>-1.0675207806816198E-2</v>
      </c>
    </row>
    <row r="29" spans="1:7" ht="30" customHeight="1" thickBot="1">
      <c r="B29" s="238" t="s">
        <v>83</v>
      </c>
      <c r="C29" s="246"/>
      <c r="D29" s="246"/>
      <c r="E29" s="432"/>
    </row>
    <row r="30" spans="1:7" ht="20.25" customHeight="1">
      <c r="B30" s="10" t="s">
        <v>84</v>
      </c>
      <c r="C30" s="104">
        <v>25.6</v>
      </c>
      <c r="D30" s="107">
        <v>25.6</v>
      </c>
      <c r="E30" s="272">
        <f t="shared" si="0"/>
        <v>0</v>
      </c>
      <c r="G30" s="71"/>
    </row>
    <row r="31" spans="1:7" ht="20.25" customHeight="1">
      <c r="B31" s="11" t="s">
        <v>85</v>
      </c>
      <c r="C31" s="359">
        <v>7237.4</v>
      </c>
      <c r="D31" s="360">
        <v>7237.4</v>
      </c>
      <c r="E31" s="273">
        <f t="shared" si="0"/>
        <v>0</v>
      </c>
      <c r="G31" s="71"/>
    </row>
    <row r="32" spans="1:7" ht="20.25" customHeight="1">
      <c r="B32" s="11" t="s">
        <v>86</v>
      </c>
      <c r="C32" s="331">
        <v>-12.7</v>
      </c>
      <c r="D32" s="310">
        <v>-12.2</v>
      </c>
      <c r="E32" s="273">
        <f t="shared" si="0"/>
        <v>4.0983606557377053E-2</v>
      </c>
      <c r="G32" s="71"/>
    </row>
    <row r="33" spans="1:7" ht="20.25" customHeight="1" thickBot="1">
      <c r="B33" s="11" t="s">
        <v>87</v>
      </c>
      <c r="C33" s="359">
        <v>2061.6</v>
      </c>
      <c r="D33" s="360">
        <v>1890.8</v>
      </c>
      <c r="E33" s="274">
        <f t="shared" si="0"/>
        <v>9.0332134546223797E-2</v>
      </c>
      <c r="G33" s="71"/>
    </row>
    <row r="34" spans="1:7" ht="20.25" customHeight="1" thickBot="1">
      <c r="B34" s="238" t="s">
        <v>88</v>
      </c>
      <c r="C34" s="112">
        <f>SUM(C30:C33)</f>
        <v>9311.9</v>
      </c>
      <c r="D34" s="346">
        <f>SUM(D30:D33)</f>
        <v>9141.6</v>
      </c>
      <c r="E34" s="275">
        <f t="shared" si="0"/>
        <v>1.8629124004550544E-2</v>
      </c>
      <c r="G34" s="71"/>
    </row>
    <row r="35" spans="1:7" ht="20.25" customHeight="1" thickBot="1">
      <c r="B35" s="11" t="s">
        <v>89</v>
      </c>
      <c r="C35" s="332">
        <v>0</v>
      </c>
      <c r="D35" s="333">
        <v>0</v>
      </c>
      <c r="E35" s="433" t="str">
        <f t="shared" si="0"/>
        <v>n/a</v>
      </c>
      <c r="G35" s="71"/>
    </row>
    <row r="36" spans="1:7" ht="30" customHeight="1" thickBot="1">
      <c r="B36" s="20" t="s">
        <v>90</v>
      </c>
      <c r="C36" s="221">
        <f>SUM(C34:C35)</f>
        <v>9311.9</v>
      </c>
      <c r="D36" s="106">
        <f>SUM(D34:D35)</f>
        <v>9141.6</v>
      </c>
      <c r="E36" s="271">
        <f t="shared" si="0"/>
        <v>1.8629124004550544E-2</v>
      </c>
      <c r="G36" s="72"/>
    </row>
    <row r="37" spans="1:7" ht="20.25" customHeight="1">
      <c r="B37" s="11" t="s">
        <v>91</v>
      </c>
      <c r="C37" s="104">
        <v>7357.9</v>
      </c>
      <c r="D37" s="107">
        <v>7683.5</v>
      </c>
      <c r="E37" s="273">
        <f t="shared" si="0"/>
        <v>-4.2376521116678646E-2</v>
      </c>
      <c r="G37" s="71"/>
    </row>
    <row r="38" spans="1:7" ht="20.25" customHeight="1">
      <c r="B38" s="11" t="s">
        <v>92</v>
      </c>
      <c r="C38" s="359">
        <v>4470</v>
      </c>
      <c r="D38" s="360">
        <v>4550.2</v>
      </c>
      <c r="E38" s="273">
        <f t="shared" si="0"/>
        <v>-1.7625598874774696E-2</v>
      </c>
      <c r="G38" s="71"/>
    </row>
    <row r="39" spans="1:7" ht="20.25" customHeight="1">
      <c r="B39" s="11" t="s">
        <v>93</v>
      </c>
      <c r="C39" s="359">
        <v>13.4</v>
      </c>
      <c r="D39" s="360">
        <v>11.7</v>
      </c>
      <c r="E39" s="273">
        <f t="shared" si="0"/>
        <v>0.14529914529914539</v>
      </c>
      <c r="G39" s="71"/>
    </row>
    <row r="40" spans="1:7" ht="20.25" customHeight="1">
      <c r="B40" s="11" t="s">
        <v>94</v>
      </c>
      <c r="C40" s="359">
        <v>724.4</v>
      </c>
      <c r="D40" s="303">
        <v>750.3</v>
      </c>
      <c r="E40" s="428">
        <f t="shared" si="0"/>
        <v>-3.4519525523124053E-2</v>
      </c>
      <c r="G40" s="71"/>
    </row>
    <row r="41" spans="1:7" ht="20.25" customHeight="1">
      <c r="B41" s="11" t="s">
        <v>95</v>
      </c>
      <c r="C41" s="359">
        <v>888.6</v>
      </c>
      <c r="D41" s="360">
        <v>887.8</v>
      </c>
      <c r="E41" s="273">
        <f t="shared" si="0"/>
        <v>9.0110385221904511E-4</v>
      </c>
      <c r="G41" s="71"/>
    </row>
    <row r="42" spans="1:7" ht="20.25" customHeight="1">
      <c r="B42" s="11" t="s">
        <v>96</v>
      </c>
      <c r="C42" s="359">
        <v>5.5</v>
      </c>
      <c r="D42" s="360">
        <v>4.7</v>
      </c>
      <c r="E42" s="273">
        <f t="shared" si="0"/>
        <v>0.17021276595744678</v>
      </c>
      <c r="G42" s="71"/>
    </row>
    <row r="43" spans="1:7" ht="20.25" customHeight="1">
      <c r="B43" s="11" t="s">
        <v>97</v>
      </c>
      <c r="C43" s="359">
        <v>167.4</v>
      </c>
      <c r="D43" s="360">
        <v>184.2</v>
      </c>
      <c r="E43" s="273">
        <f t="shared" si="0"/>
        <v>-9.120521172638428E-2</v>
      </c>
      <c r="G43" s="71"/>
    </row>
    <row r="44" spans="1:7" s="353" customFormat="1" ht="20.25" customHeight="1" thickBot="1">
      <c r="A44" s="354"/>
      <c r="B44" s="350" t="s">
        <v>167</v>
      </c>
      <c r="C44" s="361">
        <v>22.6</v>
      </c>
      <c r="D44" s="362">
        <v>40.1</v>
      </c>
      <c r="E44" s="434">
        <f t="shared" si="0"/>
        <v>-0.43640897755610969</v>
      </c>
      <c r="G44" s="71"/>
    </row>
    <row r="45" spans="1:7" ht="30" customHeight="1" thickBot="1">
      <c r="B45" s="20" t="s">
        <v>98</v>
      </c>
      <c r="C45" s="221">
        <f>SUM(C37:C43)</f>
        <v>13627.199999999999</v>
      </c>
      <c r="D45" s="106">
        <f>SUM(D37:D43)</f>
        <v>14072.400000000001</v>
      </c>
      <c r="E45" s="271">
        <f t="shared" si="0"/>
        <v>-3.1636394644836877E-2</v>
      </c>
      <c r="G45" s="72"/>
    </row>
    <row r="46" spans="1:7" ht="20.25" customHeight="1">
      <c r="B46" s="11" t="s">
        <v>91</v>
      </c>
      <c r="C46" s="359">
        <v>1543.9</v>
      </c>
      <c r="D46" s="360">
        <v>1322.6</v>
      </c>
      <c r="E46" s="273">
        <f t="shared" si="0"/>
        <v>0.16732194163012262</v>
      </c>
      <c r="G46" s="71"/>
    </row>
    <row r="47" spans="1:7" ht="20.25" customHeight="1">
      <c r="B47" s="11" t="s">
        <v>92</v>
      </c>
      <c r="C47" s="359">
        <v>462.5</v>
      </c>
      <c r="D47" s="360">
        <v>464.4</v>
      </c>
      <c r="E47" s="273">
        <f t="shared" si="0"/>
        <v>-4.0913006029284615E-3</v>
      </c>
      <c r="G47" s="71"/>
    </row>
    <row r="48" spans="1:7" ht="20.25" customHeight="1">
      <c r="B48" s="11" t="s">
        <v>99</v>
      </c>
      <c r="C48" s="359">
        <v>2.7</v>
      </c>
      <c r="D48" s="360">
        <v>6.8</v>
      </c>
      <c r="E48" s="273">
        <f t="shared" si="0"/>
        <v>-0.6029411764705882</v>
      </c>
      <c r="G48" s="71"/>
    </row>
    <row r="49" spans="1:7" ht="20.25" customHeight="1">
      <c r="B49" s="11" t="s">
        <v>94</v>
      </c>
      <c r="C49" s="359">
        <v>113</v>
      </c>
      <c r="D49" s="303">
        <v>117.1</v>
      </c>
      <c r="E49" s="428">
        <f t="shared" si="0"/>
        <v>-3.5012809564474764E-2</v>
      </c>
      <c r="G49" s="71"/>
    </row>
    <row r="50" spans="1:7" ht="20.25" customHeight="1">
      <c r="B50" s="11" t="s">
        <v>100</v>
      </c>
      <c r="C50" s="359">
        <v>1333.5</v>
      </c>
      <c r="D50" s="360">
        <v>1523</v>
      </c>
      <c r="E50" s="273">
        <f t="shared" si="0"/>
        <v>-0.12442547603414314</v>
      </c>
      <c r="G50" s="71"/>
    </row>
    <row r="51" spans="1:7" s="357" customFormat="1" ht="20.25" customHeight="1">
      <c r="A51" s="358"/>
      <c r="B51" s="350" t="s">
        <v>167</v>
      </c>
      <c r="C51" s="401">
        <v>99.7</v>
      </c>
      <c r="D51" s="400">
        <v>87</v>
      </c>
      <c r="E51" s="434">
        <f t="shared" si="0"/>
        <v>0.14597701149425291</v>
      </c>
      <c r="G51" s="71"/>
    </row>
    <row r="52" spans="1:7" ht="20.25" customHeight="1">
      <c r="B52" s="11" t="s">
        <v>101</v>
      </c>
      <c r="C52" s="359">
        <v>22.5</v>
      </c>
      <c r="D52" s="360">
        <v>48</v>
      </c>
      <c r="E52" s="273">
        <f t="shared" si="0"/>
        <v>-0.53125</v>
      </c>
      <c r="G52" s="71"/>
    </row>
    <row r="53" spans="1:7" ht="20.25" customHeight="1">
      <c r="B53" s="11" t="s">
        <v>102</v>
      </c>
      <c r="C53" s="359">
        <v>1.4</v>
      </c>
      <c r="D53" s="360">
        <v>1.4</v>
      </c>
      <c r="E53" s="273">
        <f t="shared" si="0"/>
        <v>0</v>
      </c>
      <c r="G53" s="71"/>
    </row>
    <row r="54" spans="1:7" ht="20.25" customHeight="1" thickBot="1">
      <c r="B54" s="11" t="s">
        <v>96</v>
      </c>
      <c r="C54" s="359">
        <v>670.3</v>
      </c>
      <c r="D54" s="360">
        <v>683.9</v>
      </c>
      <c r="E54" s="273">
        <f t="shared" si="0"/>
        <v>-1.9885948238046531E-2</v>
      </c>
      <c r="G54" s="71"/>
    </row>
    <row r="55" spans="1:7" ht="30" customHeight="1" thickBot="1">
      <c r="B55" s="20" t="s">
        <v>103</v>
      </c>
      <c r="C55" s="221">
        <f>SUM(C46:C54)-C51</f>
        <v>4149.8</v>
      </c>
      <c r="D55" s="370">
        <f>SUM(D46:D54)-D51</f>
        <v>4167.2</v>
      </c>
      <c r="E55" s="271">
        <f t="shared" si="0"/>
        <v>-4.1754655404107402E-3</v>
      </c>
      <c r="G55" s="68"/>
    </row>
    <row r="56" spans="1:7" ht="30" customHeight="1" thickBot="1">
      <c r="B56" s="20" t="s">
        <v>104</v>
      </c>
      <c r="C56" s="221">
        <f>C45+C55</f>
        <v>17777</v>
      </c>
      <c r="D56" s="106">
        <f>D45+D55</f>
        <v>18239.600000000002</v>
      </c>
      <c r="E56" s="271">
        <f t="shared" si="0"/>
        <v>-2.5362398298208411E-2</v>
      </c>
    </row>
    <row r="57" spans="1:7" ht="30" customHeight="1" thickBot="1">
      <c r="B57" s="21" t="s">
        <v>105</v>
      </c>
      <c r="C57" s="220">
        <f>C36+C56</f>
        <v>27088.9</v>
      </c>
      <c r="D57" s="220">
        <f>D36+D56</f>
        <v>27381.200000000004</v>
      </c>
      <c r="E57" s="431">
        <f t="shared" si="0"/>
        <v>-1.067520780681646E-2</v>
      </c>
    </row>
    <row r="58" spans="1:7" ht="15">
      <c r="B58" s="1"/>
      <c r="C58" s="1"/>
      <c r="D58" s="1"/>
    </row>
    <row r="59" spans="1:7" ht="32.25" customHeight="1">
      <c r="B59" s="474"/>
      <c r="C59" s="474"/>
      <c r="D59" s="474"/>
      <c r="E59" s="474"/>
    </row>
    <row r="60" spans="1:7">
      <c r="B60" s="111"/>
      <c r="C60" s="111"/>
      <c r="D60" s="111"/>
      <c r="E60" s="111"/>
    </row>
    <row r="61" spans="1:7">
      <c r="B61" s="111"/>
      <c r="C61" s="111"/>
      <c r="D61" s="111"/>
      <c r="E61" s="111"/>
    </row>
  </sheetData>
  <mergeCells count="1">
    <mergeCell ref="B59:E59"/>
  </mergeCells>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dimension ref="A1:H46"/>
  <sheetViews>
    <sheetView showGridLines="0" zoomScaleNormal="100" workbookViewId="0">
      <pane ySplit="3" topLeftCell="A4" activePane="bottomLeft" state="frozen"/>
      <selection pane="bottomLeft" activeCell="A4" sqref="A4:XFD4"/>
    </sheetView>
  </sheetViews>
  <sheetFormatPr defaultRowHeight="14.25"/>
  <cols>
    <col min="1" max="1" width="1.625" style="23" customWidth="1"/>
    <col min="2" max="2" width="72.625" customWidth="1"/>
    <col min="3" max="3" width="16.125" customWidth="1"/>
    <col min="4" max="4" width="3.875" style="363" customWidth="1"/>
    <col min="5" max="5" width="16.125" customWidth="1"/>
    <col min="6" max="6" width="15.625" style="270" customWidth="1"/>
  </cols>
  <sheetData>
    <row r="1" spans="2:8" ht="50.25" customHeight="1" thickBot="1">
      <c r="B1" s="24" t="s">
        <v>22</v>
      </c>
      <c r="C1" s="23"/>
      <c r="D1" s="358"/>
      <c r="E1" s="23"/>
      <c r="F1" s="255"/>
    </row>
    <row r="2" spans="2:8" ht="20.25" customHeight="1" thickBot="1">
      <c r="B2" s="22" t="s">
        <v>106</v>
      </c>
      <c r="C2" s="468" t="s">
        <v>27</v>
      </c>
      <c r="D2" s="468"/>
      <c r="E2" s="468"/>
      <c r="F2" s="469"/>
    </row>
    <row r="3" spans="2:8" ht="20.25" customHeight="1" thickBot="1">
      <c r="B3" s="25" t="s">
        <v>24</v>
      </c>
      <c r="C3" s="247" t="s">
        <v>170</v>
      </c>
      <c r="D3" s="247"/>
      <c r="E3" s="26" t="s">
        <v>169</v>
      </c>
      <c r="F3" s="285" t="s">
        <v>28</v>
      </c>
    </row>
    <row r="4" spans="2:8" ht="25.5" customHeight="1" thickBot="1">
      <c r="B4" s="13" t="s">
        <v>107</v>
      </c>
      <c r="C4" s="112">
        <f>'Consolidated income statement'!C25</f>
        <v>170.80000000000018</v>
      </c>
      <c r="D4" s="112"/>
      <c r="E4" s="114">
        <f>'Consolidated income statement'!D25</f>
        <v>98.200000000000017</v>
      </c>
      <c r="F4" s="286">
        <f>IFERROR((C4-E4)/E4,"n/a")</f>
        <v>0.73930753564154938</v>
      </c>
      <c r="H4" s="72"/>
    </row>
    <row r="5" spans="2:8" ht="25.5" customHeight="1" thickBot="1">
      <c r="B5" s="13" t="s">
        <v>108</v>
      </c>
      <c r="C5" s="113">
        <f>SUM(C6:C22)</f>
        <v>282.2000000000001</v>
      </c>
      <c r="D5" s="113"/>
      <c r="E5" s="114">
        <f>SUM(E6:E22)</f>
        <v>86.59999999999998</v>
      </c>
      <c r="F5" s="286">
        <f t="shared" ref="F5:F44" si="0">IFERROR((C5-E5)/E5,"n/a")</f>
        <v>2.258660508083143</v>
      </c>
      <c r="H5" s="74"/>
    </row>
    <row r="6" spans="2:8" ht="15">
      <c r="B6" s="364" t="s">
        <v>168</v>
      </c>
      <c r="C6" s="277">
        <v>467.9</v>
      </c>
      <c r="D6" s="277"/>
      <c r="E6" s="278">
        <v>62.4</v>
      </c>
      <c r="F6" s="287">
        <f t="shared" si="0"/>
        <v>6.4983974358974361</v>
      </c>
      <c r="H6" s="71"/>
    </row>
    <row r="7" spans="2:8" ht="15">
      <c r="B7" s="7" t="s">
        <v>109</v>
      </c>
      <c r="C7" s="279">
        <v>-41.5</v>
      </c>
      <c r="D7" s="279"/>
      <c r="E7" s="280">
        <v>-109.4</v>
      </c>
      <c r="F7" s="288">
        <f t="shared" si="0"/>
        <v>-0.62065813528336378</v>
      </c>
      <c r="H7" s="73"/>
    </row>
    <row r="8" spans="2:8" ht="15">
      <c r="B8" s="7" t="s">
        <v>110</v>
      </c>
      <c r="C8" s="279">
        <v>43.7</v>
      </c>
      <c r="D8" s="279"/>
      <c r="E8" s="280">
        <v>40.1</v>
      </c>
      <c r="F8" s="288">
        <f t="shared" si="0"/>
        <v>8.9775561097256887E-2</v>
      </c>
      <c r="H8" s="73"/>
    </row>
    <row r="9" spans="2:8" ht="15">
      <c r="B9" s="7" t="s">
        <v>161</v>
      </c>
      <c r="C9" s="279">
        <v>-0.4</v>
      </c>
      <c r="D9" s="279"/>
      <c r="E9" s="115">
        <v>0</v>
      </c>
      <c r="F9" s="289" t="str">
        <f t="shared" si="0"/>
        <v>n/a</v>
      </c>
      <c r="H9" s="73"/>
    </row>
    <row r="10" spans="2:8" ht="15">
      <c r="B10" s="7" t="s">
        <v>111</v>
      </c>
      <c r="C10" s="279">
        <v>0.1</v>
      </c>
      <c r="D10" s="279"/>
      <c r="E10" s="115">
        <v>0</v>
      </c>
      <c r="F10" s="289" t="str">
        <f t="shared" si="0"/>
        <v>n/a</v>
      </c>
      <c r="H10" s="73"/>
    </row>
    <row r="11" spans="2:8" ht="15">
      <c r="B11" s="7" t="s">
        <v>112</v>
      </c>
      <c r="C11" s="279">
        <v>177.4</v>
      </c>
      <c r="D11" s="279"/>
      <c r="E11" s="280">
        <v>90.4</v>
      </c>
      <c r="F11" s="288">
        <f t="shared" si="0"/>
        <v>0.96238938053097334</v>
      </c>
      <c r="H11" s="73"/>
    </row>
    <row r="12" spans="2:8" ht="15">
      <c r="B12" s="7" t="s">
        <v>113</v>
      </c>
      <c r="C12" s="279">
        <v>48.6</v>
      </c>
      <c r="D12" s="279"/>
      <c r="E12" s="280">
        <v>-16.3</v>
      </c>
      <c r="F12" s="288">
        <f t="shared" si="0"/>
        <v>-3.98159509202454</v>
      </c>
      <c r="H12" s="73"/>
    </row>
    <row r="13" spans="2:8" ht="15">
      <c r="B13" s="7" t="s">
        <v>114</v>
      </c>
      <c r="C13" s="279">
        <v>-211.8</v>
      </c>
      <c r="D13" s="279"/>
      <c r="E13" s="280">
        <v>-5.0999999999999996</v>
      </c>
      <c r="F13" s="288">
        <f t="shared" si="0"/>
        <v>40.529411764705891</v>
      </c>
      <c r="H13" s="73"/>
    </row>
    <row r="14" spans="2:8" ht="15">
      <c r="B14" s="7" t="s">
        <v>115</v>
      </c>
      <c r="C14" s="279">
        <v>-216.1</v>
      </c>
      <c r="D14" s="279"/>
      <c r="E14" s="280">
        <v>31.5</v>
      </c>
      <c r="F14" s="288">
        <f t="shared" si="0"/>
        <v>-7.8603174603174599</v>
      </c>
      <c r="H14" s="73"/>
    </row>
    <row r="15" spans="2:8" ht="15">
      <c r="B15" s="7" t="s">
        <v>116</v>
      </c>
      <c r="C15" s="279">
        <v>-11.7</v>
      </c>
      <c r="D15" s="279"/>
      <c r="E15" s="280">
        <v>-13.3</v>
      </c>
      <c r="F15" s="288">
        <f t="shared" si="0"/>
        <v>-0.12030075187969935</v>
      </c>
      <c r="H15" s="73"/>
    </row>
    <row r="16" spans="2:8" ht="15">
      <c r="B16" s="7" t="s">
        <v>117</v>
      </c>
      <c r="C16" s="279">
        <v>-0.6</v>
      </c>
      <c r="D16" s="279"/>
      <c r="E16" s="280">
        <v>11.1</v>
      </c>
      <c r="F16" s="288">
        <f t="shared" si="0"/>
        <v>-1.0540540540540539</v>
      </c>
      <c r="H16" s="73"/>
    </row>
    <row r="17" spans="1:8" ht="15">
      <c r="B17" s="7" t="s">
        <v>163</v>
      </c>
      <c r="C17" s="279">
        <v>-0.5</v>
      </c>
      <c r="D17" s="279"/>
      <c r="E17" s="280">
        <v>-0.7</v>
      </c>
      <c r="F17" s="288">
        <f t="shared" si="0"/>
        <v>-0.28571428571428564</v>
      </c>
      <c r="H17" s="73"/>
    </row>
    <row r="18" spans="1:8" ht="15">
      <c r="B18" s="7" t="s">
        <v>118</v>
      </c>
      <c r="C18" s="279">
        <v>37.1</v>
      </c>
      <c r="D18" s="279"/>
      <c r="E18" s="280">
        <v>10.3</v>
      </c>
      <c r="F18" s="288">
        <f t="shared" si="0"/>
        <v>2.6019417475728153</v>
      </c>
      <c r="H18" s="73"/>
    </row>
    <row r="19" spans="1:8" ht="15">
      <c r="B19" s="7" t="s">
        <v>119</v>
      </c>
      <c r="C19" s="279">
        <v>26</v>
      </c>
      <c r="D19" s="279"/>
      <c r="E19" s="280">
        <v>14.4</v>
      </c>
      <c r="F19" s="288">
        <f t="shared" si="0"/>
        <v>0.80555555555555547</v>
      </c>
      <c r="H19" s="73"/>
    </row>
    <row r="20" spans="1:8" ht="15" customHeight="1">
      <c r="B20" s="7" t="s">
        <v>120</v>
      </c>
      <c r="C20" s="279">
        <v>-43.6</v>
      </c>
      <c r="D20" s="279"/>
      <c r="E20" s="280">
        <v>-30.6</v>
      </c>
      <c r="F20" s="288">
        <f t="shared" si="0"/>
        <v>0.42483660130718953</v>
      </c>
      <c r="H20" s="73"/>
    </row>
    <row r="21" spans="1:8" ht="15" customHeight="1">
      <c r="B21" s="7" t="s">
        <v>121</v>
      </c>
      <c r="C21" s="279">
        <v>10.6</v>
      </c>
      <c r="D21" s="279"/>
      <c r="E21" s="115">
        <v>0</v>
      </c>
      <c r="F21" s="289" t="str">
        <f t="shared" si="0"/>
        <v>n/a</v>
      </c>
      <c r="H21" s="73"/>
    </row>
    <row r="22" spans="1:8" ht="15.75" thickBot="1">
      <c r="B22" s="7" t="s">
        <v>122</v>
      </c>
      <c r="C22" s="281">
        <v>-3</v>
      </c>
      <c r="D22" s="281"/>
      <c r="E22" s="282">
        <v>1.8</v>
      </c>
      <c r="F22" s="288">
        <f t="shared" si="0"/>
        <v>-2.6666666666666665</v>
      </c>
      <c r="H22" s="73"/>
    </row>
    <row r="23" spans="1:8" ht="25.5" customHeight="1" thickBot="1">
      <c r="B23" s="13" t="s">
        <v>123</v>
      </c>
      <c r="C23" s="113">
        <f>C4+C5</f>
        <v>453.00000000000028</v>
      </c>
      <c r="D23" s="113"/>
      <c r="E23" s="114">
        <f>E4+E5</f>
        <v>184.8</v>
      </c>
      <c r="F23" s="286">
        <f t="shared" si="0"/>
        <v>1.4512987012987026</v>
      </c>
      <c r="H23" s="74"/>
    </row>
    <row r="24" spans="1:8" ht="15">
      <c r="B24" s="7" t="s">
        <v>124</v>
      </c>
      <c r="C24" s="279">
        <v>-48.5</v>
      </c>
      <c r="D24" s="279"/>
      <c r="E24" s="278">
        <v>-17.8</v>
      </c>
      <c r="F24" s="287">
        <f t="shared" si="0"/>
        <v>1.7247191011235954</v>
      </c>
      <c r="H24" s="73"/>
    </row>
    <row r="25" spans="1:8" ht="15.75" thickBot="1">
      <c r="B25" s="7" t="s">
        <v>125</v>
      </c>
      <c r="C25" s="279">
        <v>13.2</v>
      </c>
      <c r="D25" s="279"/>
      <c r="E25" s="282">
        <v>2.2000000000000002</v>
      </c>
      <c r="F25" s="290">
        <f t="shared" si="0"/>
        <v>5</v>
      </c>
      <c r="H25" s="73"/>
    </row>
    <row r="26" spans="1:8" ht="25.5" customHeight="1" thickBot="1">
      <c r="B26" s="28" t="s">
        <v>126</v>
      </c>
      <c r="C26" s="116">
        <f>C23+C24+C25</f>
        <v>417.70000000000027</v>
      </c>
      <c r="D26" s="116"/>
      <c r="E26" s="335">
        <f>E23+E24+E25</f>
        <v>169.2</v>
      </c>
      <c r="F26" s="291">
        <f t="shared" si="0"/>
        <v>1.4686761229314438</v>
      </c>
      <c r="H26" s="74"/>
    </row>
    <row r="27" spans="1:8" ht="15">
      <c r="B27" s="7" t="s">
        <v>127</v>
      </c>
      <c r="C27" s="279">
        <v>-137.6</v>
      </c>
      <c r="D27" s="279"/>
      <c r="E27" s="280">
        <v>-19.399999999999999</v>
      </c>
      <c r="F27" s="287">
        <f t="shared" si="0"/>
        <v>6.0927835051546388</v>
      </c>
      <c r="H27" s="73"/>
    </row>
    <row r="28" spans="1:8" ht="15">
      <c r="B28" s="7" t="s">
        <v>128</v>
      </c>
      <c r="C28" s="279">
        <v>-19.100000000000001</v>
      </c>
      <c r="D28" s="279"/>
      <c r="E28" s="280">
        <v>-20</v>
      </c>
      <c r="F28" s="288">
        <f t="shared" si="0"/>
        <v>-4.4999999999999929E-2</v>
      </c>
      <c r="H28" s="73"/>
    </row>
    <row r="29" spans="1:8" ht="15">
      <c r="B29" s="7" t="s">
        <v>129</v>
      </c>
      <c r="C29" s="279">
        <v>-4.2</v>
      </c>
      <c r="D29" s="279"/>
      <c r="E29" s="115">
        <v>0</v>
      </c>
      <c r="F29" s="289" t="str">
        <f t="shared" si="0"/>
        <v>n/a</v>
      </c>
      <c r="H29" s="73"/>
    </row>
    <row r="30" spans="1:8" s="363" customFormat="1" ht="15">
      <c r="A30" s="358"/>
      <c r="B30" s="7" t="s">
        <v>130</v>
      </c>
      <c r="C30" s="279">
        <v>0.2</v>
      </c>
      <c r="D30" s="279"/>
      <c r="E30" s="280">
        <v>0.3</v>
      </c>
      <c r="F30" s="289">
        <f t="shared" si="0"/>
        <v>-0.33333333333333326</v>
      </c>
      <c r="H30" s="73"/>
    </row>
    <row r="31" spans="1:8" ht="15">
      <c r="B31" s="364" t="s">
        <v>176</v>
      </c>
      <c r="C31" s="279">
        <v>-42.7</v>
      </c>
      <c r="D31" s="279"/>
      <c r="E31" s="115">
        <v>0</v>
      </c>
      <c r="F31" s="289" t="str">
        <f t="shared" si="0"/>
        <v>n/a</v>
      </c>
      <c r="H31" s="73"/>
    </row>
    <row r="32" spans="1:8" ht="15">
      <c r="B32" s="7" t="s">
        <v>131</v>
      </c>
      <c r="C32" s="279">
        <v>-6</v>
      </c>
      <c r="D32" s="279"/>
      <c r="E32" s="115">
        <v>0</v>
      </c>
      <c r="F32" s="289" t="str">
        <f t="shared" si="0"/>
        <v>n/a</v>
      </c>
      <c r="H32" s="73"/>
    </row>
    <row r="33" spans="2:8" ht="15">
      <c r="B33" s="364" t="s">
        <v>132</v>
      </c>
      <c r="C33" s="279">
        <v>1.2</v>
      </c>
      <c r="D33" s="279"/>
      <c r="E33" s="115">
        <v>0</v>
      </c>
      <c r="F33" s="289" t="str">
        <f t="shared" si="0"/>
        <v>n/a</v>
      </c>
      <c r="H33" s="73"/>
    </row>
    <row r="34" spans="2:8" ht="15.75" thickBot="1">
      <c r="B34" s="364" t="s">
        <v>133</v>
      </c>
      <c r="C34" s="283">
        <v>0</v>
      </c>
      <c r="D34" s="283"/>
      <c r="E34" s="280">
        <v>2.5</v>
      </c>
      <c r="F34" s="289">
        <f t="shared" si="0"/>
        <v>-1</v>
      </c>
      <c r="H34" s="73"/>
    </row>
    <row r="35" spans="2:8" ht="25.5" customHeight="1" thickBot="1">
      <c r="B35" s="28" t="s">
        <v>177</v>
      </c>
      <c r="C35" s="117">
        <f>SUM(C27:C34)</f>
        <v>-208.2</v>
      </c>
      <c r="D35" s="117"/>
      <c r="E35" s="284">
        <f>SUM(E27:E34)</f>
        <v>-36.6</v>
      </c>
      <c r="F35" s="292">
        <f t="shared" si="0"/>
        <v>4.6885245901639339</v>
      </c>
      <c r="H35" s="74"/>
    </row>
    <row r="36" spans="2:8" ht="15">
      <c r="B36" s="7" t="s">
        <v>134</v>
      </c>
      <c r="C36" s="279">
        <v>-157</v>
      </c>
      <c r="D36" s="279"/>
      <c r="E36" s="280">
        <v>-37.4</v>
      </c>
      <c r="F36" s="293">
        <f t="shared" si="0"/>
        <v>3.1978609625668448</v>
      </c>
      <c r="H36" s="73"/>
    </row>
    <row r="37" spans="2:8" ht="15">
      <c r="B37" s="7" t="s">
        <v>135</v>
      </c>
      <c r="C37" s="279">
        <v>50</v>
      </c>
      <c r="D37" s="279"/>
      <c r="E37" s="115">
        <v>0</v>
      </c>
      <c r="F37" s="289" t="str">
        <f t="shared" si="0"/>
        <v>n/a</v>
      </c>
      <c r="H37" s="73"/>
    </row>
    <row r="38" spans="2:8" ht="15">
      <c r="B38" s="7" t="s">
        <v>136</v>
      </c>
      <c r="C38" s="279">
        <v>-2.5</v>
      </c>
      <c r="D38" s="279"/>
      <c r="E38" s="280">
        <v>-0.1</v>
      </c>
      <c r="F38" s="293">
        <f t="shared" si="0"/>
        <v>23.999999999999996</v>
      </c>
      <c r="H38" s="73"/>
    </row>
    <row r="39" spans="2:8" ht="15.75" thickBot="1">
      <c r="B39" s="7" t="s">
        <v>137</v>
      </c>
      <c r="C39" s="279">
        <v>-357.9</v>
      </c>
      <c r="D39" s="279"/>
      <c r="E39" s="280">
        <v>-9.1</v>
      </c>
      <c r="F39" s="293">
        <f t="shared" si="0"/>
        <v>38.329670329670328</v>
      </c>
      <c r="H39" s="73"/>
    </row>
    <row r="40" spans="2:8" ht="25.5" customHeight="1" thickBot="1">
      <c r="B40" s="28" t="s">
        <v>138</v>
      </c>
      <c r="C40" s="284">
        <f>SUM(C36:C39)</f>
        <v>-467.4</v>
      </c>
      <c r="D40" s="284"/>
      <c r="E40" s="284">
        <f>SUM(E36:E39)</f>
        <v>-46.6</v>
      </c>
      <c r="F40" s="291">
        <f t="shared" si="0"/>
        <v>9.0300429184549351</v>
      </c>
      <c r="H40" s="74"/>
    </row>
    <row r="41" spans="2:8" ht="25.5" customHeight="1" thickBot="1">
      <c r="B41" s="365" t="s">
        <v>178</v>
      </c>
      <c r="C41" s="465">
        <f>C26+C35+C40</f>
        <v>-257.89999999999969</v>
      </c>
      <c r="D41" s="420"/>
      <c r="E41" s="337">
        <f>E26+E35+E40</f>
        <v>86</v>
      </c>
      <c r="F41" s="286">
        <f t="shared" si="0"/>
        <v>-3.9988372093023221</v>
      </c>
      <c r="H41" s="74"/>
    </row>
    <row r="42" spans="2:8" ht="25.5" customHeight="1">
      <c r="B42" s="12" t="s">
        <v>139</v>
      </c>
      <c r="C42" s="421">
        <v>1747.9</v>
      </c>
      <c r="D42" s="422" t="s">
        <v>179</v>
      </c>
      <c r="E42" s="423">
        <v>342.2</v>
      </c>
      <c r="F42" s="266">
        <f t="shared" si="0"/>
        <v>4.1078316773816486</v>
      </c>
      <c r="H42" s="72"/>
    </row>
    <row r="43" spans="2:8" ht="25.5" customHeight="1" thickBot="1">
      <c r="B43" s="7" t="s">
        <v>140</v>
      </c>
      <c r="C43" s="281">
        <v>1.6</v>
      </c>
      <c r="D43" s="424"/>
      <c r="E43" s="115">
        <v>0</v>
      </c>
      <c r="F43" s="425" t="str">
        <f t="shared" si="0"/>
        <v>n/a</v>
      </c>
      <c r="H43" s="73"/>
    </row>
    <row r="44" spans="2:8" ht="25.5" customHeight="1" thickBot="1">
      <c r="B44" s="365" t="s">
        <v>182</v>
      </c>
      <c r="C44" s="302">
        <f>C42+C41+C43</f>
        <v>1491.6000000000004</v>
      </c>
      <c r="D44" s="302" t="s">
        <v>180</v>
      </c>
      <c r="E44" s="336">
        <f>E42+E41+E43</f>
        <v>428.2</v>
      </c>
      <c r="F44" s="286">
        <f t="shared" si="0"/>
        <v>2.4834189631013555</v>
      </c>
      <c r="H44" s="72"/>
    </row>
    <row r="46" spans="2:8" ht="60" customHeight="1">
      <c r="B46" s="475" t="s">
        <v>181</v>
      </c>
      <c r="C46" s="475"/>
      <c r="D46" s="475"/>
      <c r="E46" s="475"/>
      <c r="F46" s="475"/>
    </row>
  </sheetData>
  <mergeCells count="2">
    <mergeCell ref="C2:F2"/>
    <mergeCell ref="B46:F46"/>
  </mergeCells>
  <pageMargins left="0.7" right="0.7" top="0.75" bottom="0.75" header="0.3" footer="0.3"/>
  <pageSetup paperSize="9" scale="58" orientation="portrait" horizontalDpi="4294967294" r:id="rId1"/>
  <ignoredErrors>
    <ignoredError sqref="E5" formulaRange="1"/>
  </ignoredErrors>
</worksheet>
</file>

<file path=xl/worksheets/sheet5.xml><?xml version="1.0" encoding="utf-8"?>
<worksheet xmlns="http://schemas.openxmlformats.org/spreadsheetml/2006/main" xmlns:r="http://schemas.openxmlformats.org/officeDocument/2006/relationships">
  <dimension ref="A1:AG203"/>
  <sheetViews>
    <sheetView zoomScaleNormal="100" workbookViewId="0">
      <pane ySplit="4" topLeftCell="A5" activePane="bottomLeft" state="frozen"/>
      <selection pane="bottomLeft" activeCell="A5" sqref="A5:XFD5"/>
    </sheetView>
  </sheetViews>
  <sheetFormatPr defaultRowHeight="15"/>
  <cols>
    <col min="1" max="1" width="1.625" style="75" customWidth="1"/>
    <col min="2" max="2" width="52.375" style="1" customWidth="1"/>
    <col min="3" max="5" width="14.625" style="1" customWidth="1"/>
    <col min="6" max="33" width="9" style="75"/>
    <col min="34" max="16384" width="9" style="1"/>
  </cols>
  <sheetData>
    <row r="1" spans="1:33" ht="133.5" customHeight="1">
      <c r="A1" s="478" t="s">
        <v>172</v>
      </c>
      <c r="B1" s="478"/>
      <c r="C1" s="478"/>
      <c r="D1" s="478"/>
      <c r="E1" s="478"/>
      <c r="F1" s="478"/>
      <c r="G1" s="478"/>
      <c r="H1" s="478"/>
      <c r="I1" s="478"/>
      <c r="J1" s="478"/>
      <c r="K1" s="478"/>
    </row>
    <row r="2" spans="1:33" ht="20.25" customHeight="1" thickBot="1">
      <c r="B2" s="24" t="s">
        <v>22</v>
      </c>
      <c r="C2" s="75"/>
      <c r="D2" s="75"/>
      <c r="E2" s="75"/>
    </row>
    <row r="3" spans="1:33" ht="20.25" customHeight="1" thickBot="1">
      <c r="B3" s="476" t="s">
        <v>47</v>
      </c>
      <c r="C3" s="467" t="s">
        <v>205</v>
      </c>
      <c r="D3" s="468"/>
      <c r="E3" s="469"/>
    </row>
    <row r="4" spans="1:33" ht="20.25" customHeight="1" thickBot="1">
      <c r="B4" s="477"/>
      <c r="C4" s="198">
        <v>2015</v>
      </c>
      <c r="D4" s="3">
        <v>2014</v>
      </c>
      <c r="E4" s="4" t="s">
        <v>28</v>
      </c>
      <c r="I4" s="125"/>
      <c r="J4" s="125"/>
      <c r="K4" s="125"/>
      <c r="L4" s="409"/>
    </row>
    <row r="5" spans="1:33" ht="20.25" customHeight="1" thickBot="1">
      <c r="B5" s="196" t="s">
        <v>141</v>
      </c>
      <c r="C5" s="15">
        <f>C23+C7</f>
        <v>16429469</v>
      </c>
      <c r="D5" s="16">
        <f>D7+D23</f>
        <v>16333003</v>
      </c>
      <c r="E5" s="442">
        <f>(C5-D5)/D5</f>
        <v>5.9062010825565881E-3</v>
      </c>
      <c r="G5" s="125"/>
      <c r="H5" s="125"/>
      <c r="I5" s="366"/>
      <c r="J5" s="366"/>
      <c r="K5" s="366"/>
      <c r="L5" s="409"/>
    </row>
    <row r="6" spans="1:33" s="193" customFormat="1" ht="20.25" customHeight="1">
      <c r="A6" s="75"/>
      <c r="B6" s="240" t="s">
        <v>142</v>
      </c>
      <c r="C6" s="17"/>
      <c r="D6" s="366"/>
      <c r="E6" s="443"/>
      <c r="F6" s="75"/>
      <c r="G6" s="366"/>
      <c r="H6" s="366"/>
      <c r="I6" s="125"/>
      <c r="J6" s="125"/>
      <c r="K6" s="125"/>
      <c r="L6" s="410"/>
      <c r="M6" s="411"/>
      <c r="N6" s="411"/>
      <c r="O6" s="411"/>
      <c r="P6" s="411"/>
      <c r="Q6" s="411"/>
      <c r="R6" s="411"/>
      <c r="S6" s="411"/>
      <c r="T6" s="411"/>
      <c r="U6" s="411"/>
      <c r="V6" s="411"/>
      <c r="W6" s="411"/>
      <c r="X6" s="411"/>
      <c r="Y6" s="411"/>
      <c r="Z6" s="411"/>
      <c r="AA6" s="411"/>
      <c r="AB6" s="411"/>
      <c r="AC6" s="411"/>
      <c r="AD6" s="411"/>
      <c r="AE6" s="411"/>
      <c r="AF6" s="411"/>
      <c r="AG6" s="411"/>
    </row>
    <row r="7" spans="1:33" ht="20.25" customHeight="1">
      <c r="A7" s="411"/>
      <c r="B7" s="239" t="s">
        <v>143</v>
      </c>
      <c r="C7" s="124">
        <f>C8+C10+C11</f>
        <v>12394712</v>
      </c>
      <c r="D7" s="125">
        <f t="shared" ref="D7" si="0">D8+D10+D11</f>
        <v>11982678</v>
      </c>
      <c r="E7" s="444">
        <f t="shared" ref="E7:E21" si="1">(C7-D7)/D7</f>
        <v>3.4385802572680334E-2</v>
      </c>
      <c r="F7" s="411"/>
      <c r="G7" s="125"/>
      <c r="H7" s="125"/>
      <c r="I7" s="366"/>
      <c r="J7" s="366"/>
      <c r="K7" s="366"/>
      <c r="L7" s="409"/>
    </row>
    <row r="8" spans="1:33" ht="20.25" customHeight="1">
      <c r="B8" s="120" t="s">
        <v>144</v>
      </c>
      <c r="C8" s="210">
        <v>4405464</v>
      </c>
      <c r="D8" s="435">
        <v>4236986</v>
      </c>
      <c r="E8" s="445">
        <f t="shared" si="1"/>
        <v>3.9763643306822347E-2</v>
      </c>
      <c r="G8" s="366"/>
      <c r="H8" s="366"/>
      <c r="I8" s="125"/>
      <c r="J8" s="125"/>
      <c r="K8" s="125"/>
      <c r="L8" s="409"/>
    </row>
    <row r="9" spans="1:33" ht="20.25" customHeight="1">
      <c r="B9" s="121" t="s">
        <v>14</v>
      </c>
      <c r="C9" s="211">
        <v>872628</v>
      </c>
      <c r="D9" s="436">
        <v>749319</v>
      </c>
      <c r="E9" s="445">
        <f t="shared" si="1"/>
        <v>0.16456142177096805</v>
      </c>
      <c r="G9" s="125"/>
      <c r="H9" s="125"/>
      <c r="I9" s="366"/>
      <c r="J9" s="366"/>
      <c r="K9" s="366"/>
      <c r="L9" s="409"/>
    </row>
    <row r="10" spans="1:33" ht="20.25" customHeight="1">
      <c r="B10" s="120" t="s">
        <v>145</v>
      </c>
      <c r="C10" s="210">
        <v>6552365</v>
      </c>
      <c r="D10" s="435">
        <v>6713629</v>
      </c>
      <c r="E10" s="445">
        <f t="shared" si="1"/>
        <v>-2.4020391951953258E-2</v>
      </c>
      <c r="G10" s="366"/>
      <c r="H10" s="366"/>
      <c r="I10" s="366"/>
      <c r="J10" s="366"/>
      <c r="K10" s="366"/>
      <c r="L10" s="409"/>
    </row>
    <row r="11" spans="1:33" ht="20.25" customHeight="1">
      <c r="B11" s="120" t="s">
        <v>15</v>
      </c>
      <c r="C11" s="210">
        <v>1436883</v>
      </c>
      <c r="D11" s="435">
        <v>1032063</v>
      </c>
      <c r="E11" s="445">
        <f t="shared" si="1"/>
        <v>0.39224349676327896</v>
      </c>
      <c r="G11" s="366"/>
      <c r="H11" s="366"/>
      <c r="I11" s="412"/>
      <c r="J11" s="413"/>
      <c r="K11" s="413"/>
      <c r="L11" s="412"/>
    </row>
    <row r="12" spans="1:33" ht="20.25" customHeight="1" thickBot="1">
      <c r="B12" s="130" t="s">
        <v>146</v>
      </c>
      <c r="C12" s="437">
        <v>6068839</v>
      </c>
      <c r="D12" s="380">
        <v>6260662</v>
      </c>
      <c r="E12" s="446">
        <f t="shared" si="1"/>
        <v>-3.0639411614937846E-2</v>
      </c>
      <c r="G12" s="413"/>
      <c r="H12" s="413"/>
      <c r="I12" s="414"/>
      <c r="J12" s="369"/>
      <c r="K12" s="369"/>
      <c r="L12" s="414"/>
    </row>
    <row r="13" spans="1:33" ht="20.25" customHeight="1">
      <c r="B13" s="131" t="s">
        <v>159</v>
      </c>
      <c r="C13" s="166">
        <v>85.8</v>
      </c>
      <c r="D13" s="438">
        <v>84.8</v>
      </c>
      <c r="E13" s="445">
        <f t="shared" ref="E13" si="2">(C13-D13)/D13</f>
        <v>1.179245283018868E-2</v>
      </c>
      <c r="G13" s="409"/>
      <c r="H13" s="409"/>
      <c r="I13" s="409"/>
      <c r="J13" s="409"/>
      <c r="K13" s="409"/>
      <c r="L13" s="409"/>
    </row>
    <row r="14" spans="1:33" ht="20.25" customHeight="1">
      <c r="B14" s="122" t="s">
        <v>16</v>
      </c>
      <c r="C14" s="439">
        <v>9.5000000000000001E-2</v>
      </c>
      <c r="D14" s="408">
        <v>9.0999999999999998E-2</v>
      </c>
      <c r="E14" s="447" t="s">
        <v>185</v>
      </c>
      <c r="G14" s="409"/>
      <c r="H14" s="409"/>
    </row>
    <row r="15" spans="1:33" ht="20.25" customHeight="1" thickBot="1">
      <c r="B15" s="122" t="s">
        <v>160</v>
      </c>
      <c r="C15" s="197">
        <v>2.04</v>
      </c>
      <c r="D15" s="199">
        <v>1.91</v>
      </c>
      <c r="E15" s="448">
        <f>(C15-D15)/D15</f>
        <v>6.8062827225130948E-2</v>
      </c>
    </row>
    <row r="16" spans="1:33" ht="20.25" customHeight="1">
      <c r="B16" s="129" t="s">
        <v>147</v>
      </c>
      <c r="C16" s="124">
        <f>C17+C19+C20</f>
        <v>12376603</v>
      </c>
      <c r="D16" s="125">
        <f>D17+D19+D20</f>
        <v>11986199</v>
      </c>
      <c r="E16" s="444">
        <f t="shared" si="1"/>
        <v>3.2571126176029613E-2</v>
      </c>
      <c r="G16" s="369"/>
      <c r="H16" s="369"/>
      <c r="I16" s="415"/>
      <c r="J16" s="369"/>
      <c r="K16" s="369"/>
      <c r="L16" s="415"/>
    </row>
    <row r="17" spans="1:33" ht="20.25" customHeight="1">
      <c r="B17" s="120" t="s">
        <v>144</v>
      </c>
      <c r="C17" s="210">
        <v>4403541</v>
      </c>
      <c r="D17" s="435">
        <v>4227450</v>
      </c>
      <c r="E17" s="445">
        <f t="shared" si="1"/>
        <v>4.1654188695312774E-2</v>
      </c>
      <c r="G17" s="369"/>
      <c r="H17" s="369"/>
      <c r="I17" s="126"/>
      <c r="J17" s="126"/>
      <c r="K17" s="126"/>
      <c r="L17" s="409"/>
    </row>
    <row r="18" spans="1:33" ht="20.25" customHeight="1">
      <c r="B18" s="121" t="s">
        <v>14</v>
      </c>
      <c r="C18" s="210">
        <v>860827</v>
      </c>
      <c r="D18" s="435">
        <v>736315</v>
      </c>
      <c r="E18" s="445">
        <f t="shared" si="1"/>
        <v>0.16910153942266556</v>
      </c>
      <c r="G18" s="126"/>
      <c r="H18" s="126"/>
      <c r="I18" s="92"/>
      <c r="J18" s="415"/>
      <c r="K18" s="92"/>
      <c r="L18" s="409"/>
    </row>
    <row r="19" spans="1:33" ht="20.25" customHeight="1">
      <c r="B19" s="120" t="s">
        <v>145</v>
      </c>
      <c r="C19" s="210">
        <v>6570344</v>
      </c>
      <c r="D19" s="435">
        <v>6749396</v>
      </c>
      <c r="E19" s="445">
        <f t="shared" si="1"/>
        <v>-2.6528596040297531E-2</v>
      </c>
      <c r="G19" s="415"/>
      <c r="H19" s="92"/>
      <c r="I19" s="415"/>
      <c r="J19" s="415"/>
      <c r="K19" s="415"/>
      <c r="L19" s="409"/>
    </row>
    <row r="20" spans="1:33" ht="20.25" customHeight="1">
      <c r="B20" s="120" t="s">
        <v>15</v>
      </c>
      <c r="C20" s="210">
        <v>1402718</v>
      </c>
      <c r="D20" s="435">
        <v>1009353</v>
      </c>
      <c r="E20" s="445">
        <f t="shared" si="1"/>
        <v>0.38971994931406556</v>
      </c>
      <c r="G20" s="415"/>
      <c r="H20" s="415"/>
      <c r="I20" s="416"/>
      <c r="J20" s="409"/>
      <c r="K20" s="409"/>
      <c r="L20" s="409"/>
    </row>
    <row r="21" spans="1:33" ht="20.25" customHeight="1" thickBot="1">
      <c r="B21" s="130" t="s">
        <v>148</v>
      </c>
      <c r="C21" s="437">
        <v>6105250</v>
      </c>
      <c r="D21" s="380">
        <v>6274951</v>
      </c>
      <c r="E21" s="446">
        <f t="shared" si="1"/>
        <v>-2.704419524550869E-2</v>
      </c>
      <c r="G21" s="409"/>
      <c r="H21" s="417"/>
      <c r="I21" s="416"/>
      <c r="J21" s="409"/>
      <c r="K21" s="409"/>
      <c r="L21" s="409"/>
    </row>
    <row r="22" spans="1:33" ht="20.25" customHeight="1">
      <c r="B22" s="240" t="s">
        <v>149</v>
      </c>
      <c r="C22" s="127"/>
      <c r="D22" s="92"/>
      <c r="E22" s="447"/>
    </row>
    <row r="23" spans="1:33" ht="20.25" customHeight="1">
      <c r="B23" s="119" t="s">
        <v>143</v>
      </c>
      <c r="C23" s="124">
        <f>SUM(C24:C26)</f>
        <v>4034757</v>
      </c>
      <c r="D23" s="125">
        <f t="shared" ref="D23" si="3">SUM(D24:D26)</f>
        <v>4350325</v>
      </c>
      <c r="E23" s="444">
        <f t="shared" ref="E23:E31" si="4">(C23-D23)/D23</f>
        <v>-7.2538948239499343E-2</v>
      </c>
    </row>
    <row r="24" spans="1:33" ht="20.25" customHeight="1">
      <c r="B24" s="120" t="s">
        <v>150</v>
      </c>
      <c r="C24" s="210">
        <v>66163</v>
      </c>
      <c r="D24" s="435">
        <v>81619</v>
      </c>
      <c r="E24" s="445">
        <f t="shared" si="4"/>
        <v>-0.18936767174309904</v>
      </c>
    </row>
    <row r="25" spans="1:33" ht="20.25" customHeight="1">
      <c r="B25" s="120" t="s">
        <v>151</v>
      </c>
      <c r="C25" s="210">
        <v>3775976</v>
      </c>
      <c r="D25" s="435">
        <v>4042605</v>
      </c>
      <c r="E25" s="445">
        <f t="shared" si="4"/>
        <v>-6.5954749474658042E-2</v>
      </c>
    </row>
    <row r="26" spans="1:33" s="193" customFormat="1" ht="20.25" customHeight="1" thickBot="1">
      <c r="A26" s="75"/>
      <c r="B26" s="123" t="s">
        <v>17</v>
      </c>
      <c r="C26" s="210">
        <v>192618</v>
      </c>
      <c r="D26" s="435">
        <v>226101</v>
      </c>
      <c r="E26" s="445">
        <f t="shared" si="4"/>
        <v>-0.14808868602969469</v>
      </c>
      <c r="F26" s="75"/>
      <c r="G26" s="75"/>
      <c r="H26" s="75"/>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row>
    <row r="27" spans="1:33" ht="20.25" customHeight="1" thickBot="1">
      <c r="B27" s="123" t="s">
        <v>152</v>
      </c>
      <c r="C27" s="440">
        <v>17.3</v>
      </c>
      <c r="D27" s="441">
        <v>16.5</v>
      </c>
      <c r="E27" s="449">
        <f t="shared" ref="E27" si="5">(C27-D27)/D27</f>
        <v>4.8484848484848526E-2</v>
      </c>
    </row>
    <row r="28" spans="1:33" ht="20.25" customHeight="1">
      <c r="A28" s="411"/>
      <c r="B28" s="132" t="s">
        <v>147</v>
      </c>
      <c r="C28" s="212">
        <f>SUM(C29:C31)</f>
        <v>4068646</v>
      </c>
      <c r="D28" s="207">
        <f t="shared" ref="D28" si="6">SUM(D29:D31)</f>
        <v>4398038</v>
      </c>
      <c r="E28" s="450">
        <f t="shared" si="4"/>
        <v>-7.4895214638891247E-2</v>
      </c>
      <c r="F28" s="411"/>
      <c r="G28" s="411"/>
      <c r="H28" s="411"/>
    </row>
    <row r="29" spans="1:33" ht="20.25" customHeight="1">
      <c r="B29" s="120" t="s">
        <v>150</v>
      </c>
      <c r="C29" s="210">
        <v>67972</v>
      </c>
      <c r="D29" s="435">
        <v>77779</v>
      </c>
      <c r="E29" s="445">
        <f t="shared" si="4"/>
        <v>-0.12608801861685032</v>
      </c>
    </row>
    <row r="30" spans="1:33" ht="20.25" customHeight="1">
      <c r="B30" s="120" t="s">
        <v>151</v>
      </c>
      <c r="C30" s="210">
        <v>3797423</v>
      </c>
      <c r="D30" s="435">
        <v>4091609</v>
      </c>
      <c r="E30" s="445">
        <f t="shared" si="4"/>
        <v>-7.1899832070953018E-2</v>
      </c>
    </row>
    <row r="31" spans="1:33" ht="20.25" customHeight="1" thickBot="1">
      <c r="B31" s="123" t="s">
        <v>17</v>
      </c>
      <c r="C31" s="213">
        <v>203251</v>
      </c>
      <c r="D31" s="214">
        <v>228650</v>
      </c>
      <c r="E31" s="448">
        <f t="shared" si="4"/>
        <v>-0.11108244041110868</v>
      </c>
    </row>
    <row r="32" spans="1:33" s="75" customFormat="1"/>
    <row r="33" s="75" customFormat="1"/>
    <row r="34" s="75" customFormat="1"/>
    <row r="35" s="75" customFormat="1"/>
    <row r="36" s="75" customFormat="1"/>
    <row r="37" s="75" customFormat="1"/>
    <row r="38" s="75" customFormat="1"/>
    <row r="39" s="75" customFormat="1"/>
    <row r="40" s="75" customFormat="1"/>
    <row r="41" s="75" customFormat="1"/>
    <row r="42" s="75" customFormat="1"/>
    <row r="43" s="75" customFormat="1"/>
    <row r="44" s="75" customFormat="1"/>
    <row r="45" s="75" customFormat="1"/>
    <row r="46" s="75" customFormat="1"/>
    <row r="47" s="75" customFormat="1"/>
    <row r="48" s="75" customFormat="1"/>
    <row r="49" s="75" customFormat="1"/>
    <row r="50" s="75" customFormat="1"/>
    <row r="51" s="75" customFormat="1"/>
    <row r="52" s="75" customFormat="1"/>
    <row r="53" s="75" customFormat="1"/>
    <row r="54" s="75" customFormat="1"/>
    <row r="55" s="75" customFormat="1"/>
    <row r="56" s="75" customFormat="1"/>
    <row r="57" s="75" customFormat="1"/>
    <row r="58" s="75" customFormat="1"/>
    <row r="59" s="75" customFormat="1"/>
    <row r="60" s="75" customFormat="1"/>
    <row r="61" s="75" customFormat="1"/>
    <row r="62" s="75" customFormat="1"/>
    <row r="63" s="75" customFormat="1"/>
    <row r="64" s="75" customFormat="1"/>
    <row r="65" s="75" customFormat="1"/>
    <row r="66" s="75" customFormat="1"/>
    <row r="67" s="75" customFormat="1"/>
    <row r="68" s="75" customFormat="1"/>
    <row r="69" s="75" customFormat="1"/>
    <row r="70" s="75" customFormat="1"/>
    <row r="71" s="75" customFormat="1"/>
    <row r="72" s="75" customFormat="1"/>
    <row r="73" s="75" customFormat="1"/>
    <row r="74" s="75" customFormat="1"/>
    <row r="75" s="75" customFormat="1"/>
    <row r="76" s="75" customFormat="1"/>
    <row r="77" s="75" customFormat="1"/>
    <row r="78" s="75" customFormat="1"/>
    <row r="79" s="75" customFormat="1"/>
    <row r="80"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row r="202" s="75" customFormat="1"/>
    <row r="203" s="75" customFormat="1"/>
  </sheetData>
  <mergeCells count="3">
    <mergeCell ref="C3:E3"/>
    <mergeCell ref="B3:B4"/>
    <mergeCell ref="A1:K1"/>
  </mergeCells>
  <pageMargins left="0.7" right="0.7" top="0.75" bottom="0.75" header="0.3" footer="0.3"/>
  <pageSetup paperSize="9" scale="59" orientation="portrait" horizontalDpi="4294967294" r:id="rId1"/>
  <colBreaks count="1" manualBreakCount="1">
    <brk id="5" max="1048575" man="1"/>
  </colBreaks>
  <ignoredErrors>
    <ignoredError sqref="D28 C28" formulaRange="1"/>
    <ignoredError sqref="E23 E28" formula="1"/>
  </ignoredErrors>
</worksheet>
</file>

<file path=xl/worksheets/sheet6.xml><?xml version="1.0" encoding="utf-8"?>
<worksheet xmlns="http://schemas.openxmlformats.org/spreadsheetml/2006/main" xmlns:r="http://schemas.openxmlformats.org/officeDocument/2006/relationships">
  <dimension ref="B1:O63"/>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30.75" customWidth="1"/>
    <col min="3" max="5" width="12.625" customWidth="1"/>
    <col min="7" max="7" width="9" customWidth="1"/>
    <col min="8" max="8" width="12.875" customWidth="1"/>
  </cols>
  <sheetData>
    <row r="1" spans="2:15" ht="50.25" customHeight="1" thickBot="1">
      <c r="B1" s="24" t="s">
        <v>22</v>
      </c>
    </row>
    <row r="2" spans="2:15" ht="20.25" customHeight="1" thickBot="1">
      <c r="B2" s="480" t="s">
        <v>153</v>
      </c>
      <c r="C2" s="467" t="s">
        <v>204</v>
      </c>
      <c r="D2" s="468"/>
      <c r="E2" s="469"/>
    </row>
    <row r="3" spans="2:15" ht="20.25" customHeight="1" thickBot="1">
      <c r="B3" s="481"/>
      <c r="C3" s="118">
        <v>2015</v>
      </c>
      <c r="D3" s="9">
        <v>2014</v>
      </c>
      <c r="E3" s="8" t="s">
        <v>28</v>
      </c>
      <c r="G3" s="68"/>
      <c r="H3" s="68"/>
      <c r="I3" s="68"/>
      <c r="J3" s="68"/>
      <c r="K3" s="68"/>
      <c r="L3" s="68"/>
      <c r="M3" s="68"/>
      <c r="N3" s="68"/>
      <c r="O3" s="68"/>
    </row>
    <row r="4" spans="2:15" ht="25.5" customHeight="1">
      <c r="B4" s="96" t="s">
        <v>186</v>
      </c>
      <c r="C4" s="451">
        <v>0.2397</v>
      </c>
      <c r="D4" s="452">
        <v>0.22500000000000001</v>
      </c>
      <c r="E4" s="458">
        <f>IFERROR((C4-D4)/D4,"n/a")</f>
        <v>6.5333333333333285E-2</v>
      </c>
      <c r="G4" s="93"/>
      <c r="H4" s="93"/>
      <c r="I4" s="93"/>
      <c r="J4" s="93"/>
      <c r="K4" s="93"/>
      <c r="L4" s="93"/>
      <c r="M4" s="68"/>
      <c r="N4" s="68"/>
      <c r="O4" s="68"/>
    </row>
    <row r="5" spans="2:15" ht="25.5" customHeight="1">
      <c r="B5" s="97" t="s">
        <v>154</v>
      </c>
      <c r="C5" s="294">
        <v>0.13439999999999999</v>
      </c>
      <c r="D5" s="295">
        <v>0.13200000000000001</v>
      </c>
      <c r="E5" s="459">
        <f t="shared" ref="E5:E26" si="0">IFERROR((C5-D5)/D5,"n/a")</f>
        <v>1.818181818181807E-2</v>
      </c>
      <c r="G5" s="93"/>
      <c r="H5" s="93"/>
      <c r="I5" s="93"/>
      <c r="J5" s="93"/>
      <c r="K5" s="93"/>
      <c r="L5" s="93"/>
      <c r="M5" s="68"/>
      <c r="N5" s="68"/>
      <c r="O5" s="68"/>
    </row>
    <row r="6" spans="2:15" ht="25.5" customHeight="1">
      <c r="B6" s="97" t="s">
        <v>187</v>
      </c>
      <c r="C6" s="453">
        <v>0.1052</v>
      </c>
      <c r="D6" s="454">
        <v>9.2999999999999999E-2</v>
      </c>
      <c r="E6" s="458">
        <f t="shared" si="0"/>
        <v>0.13118279569892477</v>
      </c>
      <c r="G6" s="93"/>
      <c r="H6" s="93"/>
      <c r="I6" s="93"/>
      <c r="J6" s="93"/>
      <c r="K6" s="93"/>
      <c r="L6" s="93"/>
      <c r="M6" s="68"/>
      <c r="N6" s="68"/>
      <c r="O6" s="68"/>
    </row>
    <row r="7" spans="2:15" ht="18" customHeight="1">
      <c r="B7" s="81" t="s">
        <v>1</v>
      </c>
      <c r="C7" s="455">
        <v>1.4200000000000001E-2</v>
      </c>
      <c r="D7" s="456">
        <v>1.5599999999999999E-2</v>
      </c>
      <c r="E7" s="460">
        <f t="shared" si="0"/>
        <v>-8.9743589743589647E-2</v>
      </c>
      <c r="G7" s="94"/>
      <c r="H7" s="94"/>
      <c r="I7" s="94"/>
      <c r="J7" s="94"/>
      <c r="K7" s="94"/>
      <c r="L7" s="94"/>
      <c r="M7" s="68"/>
      <c r="N7" s="68"/>
      <c r="O7" s="68"/>
    </row>
    <row r="8" spans="2:15" ht="18" customHeight="1">
      <c r="B8" s="81" t="s">
        <v>2</v>
      </c>
      <c r="C8" s="455">
        <v>7.3000000000000001E-3</v>
      </c>
      <c r="D8" s="456">
        <v>9.5999999999999992E-3</v>
      </c>
      <c r="E8" s="460">
        <f t="shared" si="0"/>
        <v>-0.23958333333333326</v>
      </c>
      <c r="G8" s="94"/>
      <c r="H8" s="94"/>
      <c r="I8" s="94"/>
      <c r="J8" s="94"/>
      <c r="K8" s="94"/>
      <c r="L8" s="94"/>
      <c r="M8" s="68"/>
      <c r="N8" s="68"/>
      <c r="O8" s="68"/>
    </row>
    <row r="9" spans="2:15" ht="18" customHeight="1">
      <c r="B9" s="81" t="s">
        <v>3</v>
      </c>
      <c r="C9" s="455">
        <v>3.5000000000000001E-3</v>
      </c>
      <c r="D9" s="456">
        <v>4.1999999999999997E-3</v>
      </c>
      <c r="E9" s="460">
        <f t="shared" si="0"/>
        <v>-0.1666666666666666</v>
      </c>
      <c r="G9" s="94"/>
      <c r="H9" s="94"/>
      <c r="I9" s="94"/>
      <c r="J9" s="94"/>
      <c r="K9" s="94"/>
      <c r="L9" s="94"/>
      <c r="M9" s="68"/>
      <c r="N9" s="68"/>
      <c r="O9" s="68"/>
    </row>
    <row r="10" spans="2:15" ht="18" customHeight="1">
      <c r="B10" s="81" t="s">
        <v>7</v>
      </c>
      <c r="C10" s="455">
        <v>8.9999999999999998E-4</v>
      </c>
      <c r="D10" s="456">
        <v>1.1999999999999999E-3</v>
      </c>
      <c r="E10" s="460">
        <f t="shared" si="0"/>
        <v>-0.24999999999999994</v>
      </c>
      <c r="G10" s="94"/>
      <c r="H10" s="94"/>
      <c r="I10" s="94"/>
      <c r="J10" s="94"/>
      <c r="K10" s="94"/>
      <c r="L10" s="94"/>
      <c r="M10" s="68"/>
      <c r="N10" s="68"/>
      <c r="O10" s="68"/>
    </row>
    <row r="11" spans="2:15" ht="18" customHeight="1">
      <c r="B11" s="81" t="s">
        <v>10</v>
      </c>
      <c r="C11" s="455">
        <v>2.8E-3</v>
      </c>
      <c r="D11" s="456">
        <v>2.5000000000000001E-3</v>
      </c>
      <c r="E11" s="460">
        <f t="shared" si="0"/>
        <v>0.11999999999999997</v>
      </c>
      <c r="G11" s="94"/>
      <c r="H11" s="94"/>
      <c r="I11" s="94"/>
      <c r="J11" s="94"/>
      <c r="K11" s="94"/>
      <c r="L11" s="94"/>
      <c r="M11" s="68"/>
      <c r="N11" s="68"/>
      <c r="O11" s="68"/>
    </row>
    <row r="12" spans="2:15" ht="18" customHeight="1">
      <c r="B12" s="81" t="s">
        <v>4</v>
      </c>
      <c r="C12" s="455">
        <v>7.4000000000000003E-3</v>
      </c>
      <c r="D12" s="456">
        <v>6.1000000000000004E-3</v>
      </c>
      <c r="E12" s="460">
        <f t="shared" si="0"/>
        <v>0.21311475409836064</v>
      </c>
      <c r="G12" s="94"/>
      <c r="H12" s="94"/>
      <c r="I12" s="94"/>
      <c r="J12" s="94"/>
      <c r="K12" s="94"/>
      <c r="L12" s="94"/>
      <c r="M12" s="68"/>
      <c r="N12" s="68"/>
      <c r="O12" s="68"/>
    </row>
    <row r="13" spans="2:15" ht="18" customHeight="1">
      <c r="B13" s="81" t="s">
        <v>188</v>
      </c>
      <c r="C13" s="455">
        <v>1.6999999999999999E-3</v>
      </c>
      <c r="D13" s="456">
        <v>2.3999999999999998E-3</v>
      </c>
      <c r="E13" s="460">
        <f t="shared" si="0"/>
        <v>-0.29166666666666663</v>
      </c>
      <c r="G13" s="94"/>
      <c r="H13" s="94"/>
      <c r="I13" s="94"/>
      <c r="J13" s="94"/>
      <c r="K13" s="94"/>
      <c r="L13" s="94"/>
      <c r="M13" s="68"/>
      <c r="N13" s="68"/>
      <c r="O13" s="68"/>
    </row>
    <row r="14" spans="2:15" ht="18" customHeight="1">
      <c r="B14" s="81" t="s">
        <v>5</v>
      </c>
      <c r="C14" s="455">
        <v>3.8999999999999998E-3</v>
      </c>
      <c r="D14" s="456">
        <v>4.1000000000000003E-3</v>
      </c>
      <c r="E14" s="460">
        <f t="shared" si="0"/>
        <v>-4.8780487804878175E-2</v>
      </c>
      <c r="G14" s="94"/>
      <c r="H14" s="94"/>
      <c r="I14" s="94"/>
      <c r="J14" s="94"/>
      <c r="K14" s="94"/>
      <c r="L14" s="94"/>
      <c r="M14" s="68"/>
      <c r="N14" s="68"/>
      <c r="O14" s="68"/>
    </row>
    <row r="15" spans="2:15" ht="18" customHeight="1">
      <c r="B15" s="81" t="s">
        <v>6</v>
      </c>
      <c r="C15" s="455">
        <v>7.0000000000000001E-3</v>
      </c>
      <c r="D15" s="456">
        <v>6.0000000000000001E-3</v>
      </c>
      <c r="E15" s="460">
        <f t="shared" si="0"/>
        <v>0.16666666666666666</v>
      </c>
      <c r="G15" s="94"/>
      <c r="H15" s="94"/>
      <c r="I15" s="94"/>
      <c r="J15" s="94"/>
      <c r="K15" s="94"/>
      <c r="L15" s="94"/>
      <c r="M15" s="68"/>
      <c r="N15" s="68"/>
      <c r="O15" s="68"/>
    </row>
    <row r="16" spans="2:15" ht="18" customHeight="1">
      <c r="B16" s="81" t="s">
        <v>11</v>
      </c>
      <c r="C16" s="455">
        <v>1E-3</v>
      </c>
      <c r="D16" s="456">
        <v>8.9999999999999998E-4</v>
      </c>
      <c r="E16" s="460">
        <f t="shared" si="0"/>
        <v>0.11111111111111116</v>
      </c>
      <c r="G16" s="94"/>
      <c r="H16" s="94"/>
      <c r="I16" s="94"/>
      <c r="J16" s="94"/>
      <c r="K16" s="94"/>
      <c r="L16" s="94"/>
      <c r="M16" s="68"/>
      <c r="N16" s="68"/>
      <c r="O16" s="68"/>
    </row>
    <row r="17" spans="2:15" ht="18" customHeight="1">
      <c r="B17" s="81" t="s">
        <v>189</v>
      </c>
      <c r="C17" s="455">
        <v>8.0000000000000004E-4</v>
      </c>
      <c r="D17" s="456">
        <v>5.9999999999999995E-4</v>
      </c>
      <c r="E17" s="460">
        <f t="shared" si="0"/>
        <v>0.33333333333333354</v>
      </c>
      <c r="G17" s="94"/>
      <c r="H17" s="94"/>
      <c r="I17" s="94"/>
      <c r="J17" s="94"/>
      <c r="K17" s="94"/>
      <c r="L17" s="94"/>
      <c r="M17" s="68"/>
      <c r="N17" s="68"/>
      <c r="O17" s="68"/>
    </row>
    <row r="18" spans="2:15" ht="18" customHeight="1">
      <c r="B18" s="81" t="s">
        <v>13</v>
      </c>
      <c r="C18" s="455">
        <v>8.0000000000000004E-4</v>
      </c>
      <c r="D18" s="456">
        <v>8.0000000000000004E-4</v>
      </c>
      <c r="E18" s="460">
        <f t="shared" si="0"/>
        <v>0</v>
      </c>
      <c r="G18" s="94"/>
      <c r="H18" s="94"/>
      <c r="I18" s="94"/>
      <c r="J18" s="94"/>
      <c r="K18" s="94"/>
      <c r="L18" s="94"/>
      <c r="M18" s="68"/>
      <c r="N18" s="68"/>
      <c r="O18" s="68"/>
    </row>
    <row r="19" spans="2:15" ht="18" customHeight="1">
      <c r="B19" s="81" t="s">
        <v>190</v>
      </c>
      <c r="C19" s="455">
        <v>5.9999999999999995E-4</v>
      </c>
      <c r="D19" s="456">
        <v>5.9999999999999995E-4</v>
      </c>
      <c r="E19" s="460">
        <f t="shared" si="0"/>
        <v>0</v>
      </c>
      <c r="G19" s="94"/>
      <c r="H19" s="94"/>
      <c r="I19" s="94"/>
      <c r="J19" s="94"/>
      <c r="K19" s="94"/>
      <c r="L19" s="94"/>
      <c r="M19" s="68"/>
      <c r="N19" s="68"/>
      <c r="O19" s="68"/>
    </row>
    <row r="20" spans="2:15" ht="18" customHeight="1">
      <c r="B20" s="81" t="s">
        <v>191</v>
      </c>
      <c r="C20" s="455">
        <v>1.1000000000000001E-3</v>
      </c>
      <c r="D20" s="456">
        <v>1.2999999999999999E-3</v>
      </c>
      <c r="E20" s="460">
        <f t="shared" si="0"/>
        <v>-0.15384615384615374</v>
      </c>
      <c r="G20" s="94"/>
      <c r="H20" s="94"/>
      <c r="I20" s="94"/>
      <c r="J20" s="94"/>
      <c r="K20" s="94"/>
      <c r="L20" s="94"/>
      <c r="M20" s="68"/>
      <c r="N20" s="68"/>
      <c r="O20" s="68"/>
    </row>
    <row r="21" spans="2:15" ht="18" customHeight="1">
      <c r="B21" s="81" t="s">
        <v>192</v>
      </c>
      <c r="C21" s="455">
        <v>2.9999999999999997E-4</v>
      </c>
      <c r="D21" s="456">
        <v>2.9999999999999997E-4</v>
      </c>
      <c r="E21" s="460">
        <f t="shared" si="0"/>
        <v>0</v>
      </c>
      <c r="G21" s="94"/>
      <c r="H21" s="94"/>
      <c r="I21" s="94"/>
      <c r="J21" s="94"/>
      <c r="K21" s="94"/>
      <c r="L21" s="94"/>
      <c r="M21" s="68"/>
      <c r="N21" s="68"/>
      <c r="O21" s="68"/>
    </row>
    <row r="22" spans="2:15" ht="18" customHeight="1">
      <c r="B22" s="81" t="s">
        <v>193</v>
      </c>
      <c r="C22" s="455">
        <v>1.5E-3</v>
      </c>
      <c r="D22" s="456">
        <v>1.2999999999999999E-3</v>
      </c>
      <c r="E22" s="460">
        <f t="shared" si="0"/>
        <v>0.15384615384615391</v>
      </c>
      <c r="G22" s="94"/>
      <c r="H22" s="94"/>
      <c r="I22" s="94"/>
      <c r="J22" s="94"/>
      <c r="K22" s="94"/>
      <c r="L22" s="94"/>
      <c r="M22" s="68"/>
      <c r="N22" s="68"/>
      <c r="O22" s="68"/>
    </row>
    <row r="23" spans="2:15" ht="18" customHeight="1">
      <c r="B23" s="81" t="s">
        <v>194</v>
      </c>
      <c r="C23" s="455">
        <v>2.3E-3</v>
      </c>
      <c r="D23" s="457" t="s">
        <v>183</v>
      </c>
      <c r="E23" s="460" t="str">
        <f t="shared" si="0"/>
        <v>n/a</v>
      </c>
      <c r="G23" s="94"/>
      <c r="H23" s="94"/>
      <c r="I23" s="94"/>
      <c r="J23" s="94"/>
      <c r="K23" s="94"/>
      <c r="L23" s="94"/>
      <c r="M23" s="68"/>
      <c r="N23" s="68"/>
      <c r="O23" s="68"/>
    </row>
    <row r="24" spans="2:15" ht="18" customHeight="1">
      <c r="B24" s="81" t="s">
        <v>195</v>
      </c>
      <c r="C24" s="455">
        <v>3.3799999999999997E-2</v>
      </c>
      <c r="D24" s="456">
        <v>2.5399999999999999E-2</v>
      </c>
      <c r="E24" s="460">
        <f t="shared" si="0"/>
        <v>0.33070866141732275</v>
      </c>
      <c r="G24" s="94"/>
      <c r="H24" s="94"/>
      <c r="I24" s="94"/>
      <c r="J24" s="94"/>
      <c r="K24" s="94"/>
      <c r="L24" s="94"/>
      <c r="M24" s="68"/>
      <c r="N24" s="68"/>
      <c r="O24" s="68"/>
    </row>
    <row r="25" spans="2:15" ht="18" customHeight="1">
      <c r="B25" s="81" t="s">
        <v>196</v>
      </c>
      <c r="C25" s="455">
        <v>1.4200000000000001E-2</v>
      </c>
      <c r="D25" s="456">
        <v>1.01E-2</v>
      </c>
      <c r="E25" s="460">
        <f t="shared" si="0"/>
        <v>0.40594059405940608</v>
      </c>
      <c r="G25" s="94"/>
      <c r="H25" s="94"/>
      <c r="I25" s="94"/>
      <c r="J25" s="94"/>
      <c r="K25" s="94"/>
      <c r="L25" s="94"/>
      <c r="M25" s="68"/>
      <c r="N25" s="68"/>
      <c r="O25" s="68"/>
    </row>
    <row r="26" spans="2:15" ht="18" customHeight="1" thickBot="1">
      <c r="B26" s="81" t="s">
        <v>197</v>
      </c>
      <c r="C26" s="455">
        <v>2.0000000000000001E-4</v>
      </c>
      <c r="D26" s="457" t="s">
        <v>183</v>
      </c>
      <c r="E26" s="460" t="str">
        <f t="shared" si="0"/>
        <v>n/a</v>
      </c>
      <c r="G26" s="94"/>
      <c r="H26" s="94"/>
      <c r="I26" s="94"/>
      <c r="J26" s="94"/>
      <c r="K26" s="94"/>
      <c r="L26" s="94"/>
      <c r="M26" s="68"/>
      <c r="N26" s="68"/>
      <c r="O26" s="68"/>
    </row>
    <row r="27" spans="2:15" ht="18" thickBot="1">
      <c r="B27" s="6" t="s">
        <v>198</v>
      </c>
      <c r="C27" s="296">
        <v>0.253</v>
      </c>
      <c r="D27" s="297">
        <v>0.246</v>
      </c>
      <c r="E27" s="298">
        <v>2.7E-2</v>
      </c>
      <c r="G27" s="94"/>
      <c r="H27" s="94"/>
      <c r="I27" s="94"/>
      <c r="J27" s="94"/>
      <c r="K27" s="94"/>
      <c r="L27" s="94"/>
      <c r="M27" s="68"/>
      <c r="N27" s="68"/>
      <c r="O27" s="68"/>
    </row>
    <row r="28" spans="2:15" ht="14.25" customHeight="1">
      <c r="G28" s="95"/>
      <c r="H28" s="95"/>
      <c r="I28" s="95"/>
      <c r="J28" s="95"/>
      <c r="K28" s="95"/>
      <c r="L28" s="95"/>
      <c r="M28" s="68"/>
      <c r="N28" s="68"/>
      <c r="O28" s="68"/>
    </row>
    <row r="29" spans="2:15" ht="102" customHeight="1">
      <c r="B29" s="485" t="s">
        <v>202</v>
      </c>
      <c r="C29" s="485"/>
      <c r="D29" s="485"/>
      <c r="E29" s="485"/>
      <c r="F29" s="485"/>
      <c r="G29" s="485"/>
      <c r="H29" s="485"/>
      <c r="I29" s="68"/>
      <c r="J29" s="68"/>
      <c r="K29" s="68"/>
      <c r="L29" s="68"/>
      <c r="M29" s="68"/>
      <c r="N29" s="68"/>
      <c r="O29" s="68"/>
    </row>
    <row r="30" spans="2:15">
      <c r="B30" s="461"/>
      <c r="G30" s="68"/>
      <c r="H30" s="68"/>
      <c r="I30" s="68"/>
      <c r="J30" s="68"/>
      <c r="K30" s="68"/>
      <c r="L30" s="68"/>
      <c r="M30" s="68"/>
      <c r="N30" s="68"/>
      <c r="O30" s="68"/>
    </row>
    <row r="31" spans="2:15" ht="14.25" customHeight="1" thickBot="1"/>
    <row r="32" spans="2:15" ht="15.75" thickBot="1">
      <c r="B32" s="482" t="s">
        <v>155</v>
      </c>
      <c r="C32" s="467" t="s">
        <v>204</v>
      </c>
      <c r="D32" s="468"/>
      <c r="E32" s="469"/>
    </row>
    <row r="33" spans="2:8" ht="20.25" customHeight="1" thickBot="1">
      <c r="B33" s="483"/>
      <c r="C33" s="118">
        <v>2015</v>
      </c>
      <c r="D33" s="9">
        <v>2014</v>
      </c>
      <c r="E33" s="8" t="s">
        <v>28</v>
      </c>
    </row>
    <row r="34" spans="2:8" ht="20.25" customHeight="1">
      <c r="B34" s="98" t="s">
        <v>8</v>
      </c>
      <c r="C34" s="299">
        <v>0.99900000000000011</v>
      </c>
      <c r="D34" s="300">
        <v>0.998</v>
      </c>
      <c r="E34" s="463">
        <f t="shared" ref="E34:E54" si="1">IFERROR((C34-D34)/D34,"n/a")</f>
        <v>1.0020040080161443E-3</v>
      </c>
      <c r="H34" s="77"/>
    </row>
    <row r="35" spans="2:8" ht="18" customHeight="1">
      <c r="B35" s="99" t="s">
        <v>1</v>
      </c>
      <c r="C35" s="299">
        <v>0.61799999999999999</v>
      </c>
      <c r="D35" s="300">
        <v>0.64599999999999991</v>
      </c>
      <c r="E35" s="463">
        <f t="shared" si="1"/>
        <v>-4.334365325077387E-2</v>
      </c>
      <c r="H35" s="78"/>
    </row>
    <row r="36" spans="2:8" ht="18" customHeight="1">
      <c r="B36" s="99" t="s">
        <v>2</v>
      </c>
      <c r="C36" s="299">
        <v>0.55500000000000005</v>
      </c>
      <c r="D36" s="300">
        <v>0.55399999999999994</v>
      </c>
      <c r="E36" s="463">
        <f t="shared" si="1"/>
        <v>1.8050541516247509E-3</v>
      </c>
      <c r="H36" s="78"/>
    </row>
    <row r="37" spans="2:8" ht="18" customHeight="1">
      <c r="B37" s="99" t="s">
        <v>3</v>
      </c>
      <c r="C37" s="299">
        <v>0.47899999999999998</v>
      </c>
      <c r="D37" s="300">
        <v>0.503</v>
      </c>
      <c r="E37" s="463">
        <f t="shared" si="1"/>
        <v>-4.7713717693837018E-2</v>
      </c>
      <c r="H37" s="78"/>
    </row>
    <row r="38" spans="2:8" ht="18" customHeight="1">
      <c r="B38" s="99" t="s">
        <v>7</v>
      </c>
      <c r="C38" s="299">
        <v>0.34600000000000003</v>
      </c>
      <c r="D38" s="300">
        <v>0.35399999999999998</v>
      </c>
      <c r="E38" s="463">
        <f t="shared" si="1"/>
        <v>-2.259887005649704E-2</v>
      </c>
      <c r="H38" s="78"/>
    </row>
    <row r="39" spans="2:8" ht="18" customHeight="1">
      <c r="B39" s="99" t="s">
        <v>10</v>
      </c>
      <c r="C39" s="299">
        <v>0.93299999999999994</v>
      </c>
      <c r="D39" s="300">
        <v>0.88400000000000001</v>
      </c>
      <c r="E39" s="463">
        <f t="shared" si="1"/>
        <v>5.5429864253393586E-2</v>
      </c>
      <c r="H39" s="78"/>
    </row>
    <row r="40" spans="2:8" ht="18" customHeight="1">
      <c r="B40" s="99" t="s">
        <v>4</v>
      </c>
      <c r="C40" s="299">
        <v>0.501</v>
      </c>
      <c r="D40" s="300">
        <v>0.50800000000000001</v>
      </c>
      <c r="E40" s="463">
        <f t="shared" si="1"/>
        <v>-1.377952755905513E-2</v>
      </c>
      <c r="H40" s="78"/>
    </row>
    <row r="41" spans="2:8" ht="18" customHeight="1">
      <c r="B41" s="99" t="s">
        <v>188</v>
      </c>
      <c r="C41" s="299">
        <v>0.43099999999999999</v>
      </c>
      <c r="D41" s="300">
        <v>0.42100000000000004</v>
      </c>
      <c r="E41" s="463">
        <f t="shared" si="1"/>
        <v>2.3752969121140031E-2</v>
      </c>
      <c r="H41" s="78"/>
    </row>
    <row r="42" spans="2:8" ht="18" customHeight="1">
      <c r="B42" s="99" t="s">
        <v>5</v>
      </c>
      <c r="C42" s="299">
        <v>0.53799999999999992</v>
      </c>
      <c r="D42" s="300">
        <v>0.54500000000000004</v>
      </c>
      <c r="E42" s="463">
        <f t="shared" si="1"/>
        <v>-1.2844036697247921E-2</v>
      </c>
      <c r="H42" s="78"/>
    </row>
    <row r="43" spans="2:8" ht="18" customHeight="1">
      <c r="B43" s="99" t="s">
        <v>6</v>
      </c>
      <c r="C43" s="299">
        <v>0.46799999999999997</v>
      </c>
      <c r="D43" s="300">
        <v>0.46600000000000003</v>
      </c>
      <c r="E43" s="463">
        <f t="shared" si="1"/>
        <v>4.2918454935621164E-3</v>
      </c>
      <c r="H43" s="78"/>
    </row>
    <row r="44" spans="2:8" ht="18" customHeight="1">
      <c r="B44" s="99" t="s">
        <v>11</v>
      </c>
      <c r="C44" s="299">
        <v>0.374</v>
      </c>
      <c r="D44" s="300">
        <v>0.375</v>
      </c>
      <c r="E44" s="463">
        <f t="shared" si="1"/>
        <v>-2.6666666666666692E-3</v>
      </c>
      <c r="H44" s="78"/>
    </row>
    <row r="45" spans="2:8" ht="18" customHeight="1">
      <c r="B45" s="99" t="s">
        <v>12</v>
      </c>
      <c r="C45" s="299">
        <v>0.54</v>
      </c>
      <c r="D45" s="300">
        <v>0.55399999999999994</v>
      </c>
      <c r="E45" s="463">
        <f t="shared" si="1"/>
        <v>-2.5270758122743507E-2</v>
      </c>
      <c r="H45" s="78"/>
    </row>
    <row r="46" spans="2:8" ht="18" customHeight="1">
      <c r="B46" s="99" t="s">
        <v>13</v>
      </c>
      <c r="C46" s="299">
        <v>0.20100000000000001</v>
      </c>
      <c r="D46" s="300">
        <v>0.214</v>
      </c>
      <c r="E46" s="463">
        <f t="shared" si="1"/>
        <v>-6.0747663551401793E-2</v>
      </c>
      <c r="H46" s="78"/>
    </row>
    <row r="47" spans="2:8" ht="18" customHeight="1">
      <c r="B47" s="99" t="s">
        <v>165</v>
      </c>
      <c r="C47" s="299">
        <v>0.254</v>
      </c>
      <c r="D47" s="300">
        <v>0.25800000000000001</v>
      </c>
      <c r="E47" s="463">
        <f t="shared" si="1"/>
        <v>-1.5503875968992262E-2</v>
      </c>
      <c r="H47" s="78"/>
    </row>
    <row r="48" spans="2:8" ht="18" customHeight="1">
      <c r="B48" s="99" t="s">
        <v>191</v>
      </c>
      <c r="C48" s="299">
        <v>0.33399999999999996</v>
      </c>
      <c r="D48" s="300">
        <v>0.36299999999999999</v>
      </c>
      <c r="E48" s="463">
        <f t="shared" si="1"/>
        <v>-7.9889807162534507E-2</v>
      </c>
      <c r="H48" s="78"/>
    </row>
    <row r="49" spans="2:10" ht="18" customHeight="1">
      <c r="B49" s="99" t="s">
        <v>192</v>
      </c>
      <c r="C49" s="299">
        <v>0.255</v>
      </c>
      <c r="D49" s="300">
        <v>0.24</v>
      </c>
      <c r="E49" s="463">
        <f t="shared" si="1"/>
        <v>6.2500000000000056E-2</v>
      </c>
      <c r="H49" s="78"/>
    </row>
    <row r="50" spans="2:10" ht="18" customHeight="1">
      <c r="B50" s="99" t="s">
        <v>199</v>
      </c>
      <c r="C50" s="299">
        <v>0.42799999999999999</v>
      </c>
      <c r="D50" s="300">
        <v>0.36599999999999999</v>
      </c>
      <c r="E50" s="463">
        <f t="shared" si="1"/>
        <v>0.16939890710382513</v>
      </c>
      <c r="H50" s="78"/>
    </row>
    <row r="51" spans="2:10" ht="18" customHeight="1">
      <c r="B51" s="99" t="s">
        <v>200</v>
      </c>
      <c r="C51" s="299">
        <v>0.442</v>
      </c>
      <c r="D51" s="300" t="s">
        <v>183</v>
      </c>
      <c r="E51" s="463" t="str">
        <f t="shared" si="1"/>
        <v>n/a</v>
      </c>
      <c r="H51" s="78"/>
    </row>
    <row r="52" spans="2:10" ht="18" customHeight="1">
      <c r="B52" s="99" t="s">
        <v>195</v>
      </c>
      <c r="C52" s="299">
        <v>0.998</v>
      </c>
      <c r="D52" s="300">
        <v>0.995</v>
      </c>
      <c r="E52" s="463">
        <f t="shared" si="1"/>
        <v>3.015075376884425E-3</v>
      </c>
      <c r="H52" s="78"/>
    </row>
    <row r="53" spans="2:10" ht="18" customHeight="1">
      <c r="B53" s="99" t="s">
        <v>196</v>
      </c>
      <c r="C53" s="299">
        <v>0.92900000000000005</v>
      </c>
      <c r="D53" s="300">
        <v>0.8909999999999999</v>
      </c>
      <c r="E53" s="463">
        <f t="shared" si="1"/>
        <v>4.2648709315376149E-2</v>
      </c>
      <c r="H53" s="78"/>
    </row>
    <row r="54" spans="2:10" ht="18" customHeight="1" thickBot="1">
      <c r="B54" s="100" t="s">
        <v>201</v>
      </c>
      <c r="C54" s="462">
        <v>0.38100000000000001</v>
      </c>
      <c r="D54" s="301" t="s">
        <v>183</v>
      </c>
      <c r="E54" s="464" t="str">
        <f t="shared" si="1"/>
        <v>n/a</v>
      </c>
      <c r="H54" s="78"/>
    </row>
    <row r="55" spans="2:10" ht="18" customHeight="1">
      <c r="H55" s="78"/>
    </row>
    <row r="56" spans="2:10" ht="66" customHeight="1">
      <c r="B56" s="485" t="s">
        <v>203</v>
      </c>
      <c r="C56" s="485"/>
      <c r="D56" s="485"/>
      <c r="E56" s="485"/>
      <c r="F56" s="485"/>
      <c r="G56" s="485"/>
      <c r="H56" s="485"/>
      <c r="I56" s="485"/>
      <c r="J56" s="485"/>
    </row>
    <row r="57" spans="2:10" ht="10.5" customHeight="1">
      <c r="B57" s="484"/>
      <c r="C57" s="484"/>
      <c r="D57" s="484"/>
      <c r="E57" s="484"/>
      <c r="H57" s="79"/>
    </row>
    <row r="58" spans="2:10" ht="14.25" customHeight="1">
      <c r="B58" s="479"/>
      <c r="C58" s="479"/>
      <c r="D58" s="479"/>
      <c r="E58" s="479"/>
      <c r="F58" s="79"/>
    </row>
    <row r="59" spans="2:10">
      <c r="B59" s="186"/>
      <c r="C59" s="82"/>
      <c r="D59" s="82"/>
      <c r="E59" s="82"/>
    </row>
    <row r="60" spans="2:10" s="111" customFormat="1" ht="28.5" customHeight="1">
      <c r="B60" s="479"/>
      <c r="C60" s="479"/>
      <c r="D60" s="479"/>
      <c r="E60" s="479"/>
    </row>
    <row r="61" spans="2:10">
      <c r="B61" s="479"/>
      <c r="C61" s="479"/>
      <c r="D61" s="479"/>
      <c r="E61" s="479"/>
    </row>
    <row r="62" spans="2:10" ht="14.25" customHeight="1">
      <c r="B62" s="339"/>
    </row>
    <row r="63" spans="2:10" ht="14.25" customHeight="1">
      <c r="B63" s="339"/>
    </row>
  </sheetData>
  <mergeCells count="10">
    <mergeCell ref="B61:E61"/>
    <mergeCell ref="C2:E2"/>
    <mergeCell ref="C32:E32"/>
    <mergeCell ref="B2:B3"/>
    <mergeCell ref="B32:B33"/>
    <mergeCell ref="B57:E57"/>
    <mergeCell ref="B58:E58"/>
    <mergeCell ref="B60:E60"/>
    <mergeCell ref="B56:J56"/>
    <mergeCell ref="B29:H29"/>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dimension ref="A1:T32"/>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52.375" customWidth="1"/>
    <col min="3" max="12" width="12.625" customWidth="1"/>
  </cols>
  <sheetData>
    <row r="1" spans="1:20" ht="135" customHeight="1">
      <c r="B1" s="478" t="s">
        <v>184</v>
      </c>
      <c r="C1" s="478"/>
      <c r="D1" s="478"/>
      <c r="E1" s="478"/>
      <c r="F1" s="478"/>
      <c r="G1" s="478"/>
      <c r="H1" s="478"/>
      <c r="I1" s="478"/>
      <c r="J1" s="478"/>
      <c r="K1" s="478"/>
      <c r="L1" s="478"/>
    </row>
    <row r="2" spans="1:20" ht="50.25" customHeight="1" thickBot="1">
      <c r="A2" s="1"/>
      <c r="B2" s="24" t="s">
        <v>22</v>
      </c>
      <c r="C2" s="75"/>
      <c r="D2" s="75"/>
      <c r="E2" s="75"/>
      <c r="F2" s="75"/>
      <c r="G2" s="75"/>
      <c r="H2" s="75"/>
      <c r="I2" s="75"/>
      <c r="J2" s="75"/>
      <c r="K2" s="75"/>
      <c r="L2" s="75"/>
    </row>
    <row r="3" spans="1:20" ht="20.25" customHeight="1" thickBot="1">
      <c r="A3" s="1"/>
      <c r="B3" s="476" t="s">
        <v>47</v>
      </c>
      <c r="C3" s="467">
        <v>2012</v>
      </c>
      <c r="D3" s="468"/>
      <c r="E3" s="468"/>
      <c r="F3" s="468"/>
      <c r="G3" s="467">
        <v>2013</v>
      </c>
      <c r="H3" s="468"/>
      <c r="I3" s="468"/>
      <c r="J3" s="468"/>
      <c r="K3" s="467">
        <v>2014</v>
      </c>
      <c r="L3" s="469"/>
    </row>
    <row r="4" spans="1:20" ht="20.25" customHeight="1" thickBot="1">
      <c r="A4" s="1"/>
      <c r="B4" s="477"/>
      <c r="C4" s="139" t="s">
        <v>18</v>
      </c>
      <c r="D4" s="140" t="s">
        <v>19</v>
      </c>
      <c r="E4" s="140" t="s">
        <v>20</v>
      </c>
      <c r="F4" s="140" t="s">
        <v>21</v>
      </c>
      <c r="G4" s="139" t="s">
        <v>18</v>
      </c>
      <c r="H4" s="140" t="s">
        <v>19</v>
      </c>
      <c r="I4" s="140" t="s">
        <v>20</v>
      </c>
      <c r="J4" s="140" t="s">
        <v>21</v>
      </c>
      <c r="K4" s="139" t="s">
        <v>18</v>
      </c>
      <c r="L4" s="142" t="s">
        <v>19</v>
      </c>
    </row>
    <row r="5" spans="1:20" ht="20.25" customHeight="1" thickBot="1">
      <c r="A5" s="1"/>
      <c r="B5" s="196" t="s">
        <v>141</v>
      </c>
      <c r="C5" s="222" t="s">
        <v>9</v>
      </c>
      <c r="D5" s="248" t="s">
        <v>9</v>
      </c>
      <c r="E5" s="248" t="s">
        <v>9</v>
      </c>
      <c r="F5" s="249" t="s">
        <v>9</v>
      </c>
      <c r="G5" s="133">
        <f t="shared" ref="G5:L5" si="0">G7+G23</f>
        <v>16348336</v>
      </c>
      <c r="H5" s="16">
        <f t="shared" si="0"/>
        <v>16434266</v>
      </c>
      <c r="I5" s="16">
        <f t="shared" si="0"/>
        <v>16627551</v>
      </c>
      <c r="J5" s="16">
        <f t="shared" si="0"/>
        <v>16447334</v>
      </c>
      <c r="K5" s="133">
        <f t="shared" si="0"/>
        <v>16333003</v>
      </c>
      <c r="L5" s="134">
        <f t="shared" si="0"/>
        <v>16250497</v>
      </c>
      <c r="N5" s="85"/>
      <c r="O5" s="85"/>
      <c r="P5" s="85"/>
      <c r="Q5" s="85"/>
      <c r="R5" s="85"/>
      <c r="S5" s="68"/>
    </row>
    <row r="6" spans="1:20" ht="20.25" customHeight="1">
      <c r="A6" s="1"/>
      <c r="B6" s="240" t="s">
        <v>142</v>
      </c>
      <c r="C6" s="135"/>
      <c r="D6" s="18"/>
      <c r="E6" s="18"/>
      <c r="F6" s="18"/>
      <c r="G6" s="200"/>
      <c r="H6" s="18"/>
      <c r="I6" s="18"/>
      <c r="J6" s="18"/>
      <c r="K6" s="208"/>
      <c r="L6" s="136"/>
      <c r="N6" s="83"/>
      <c r="O6" s="83"/>
      <c r="P6" s="83"/>
      <c r="Q6" s="83"/>
      <c r="R6" s="83"/>
      <c r="S6" s="68"/>
    </row>
    <row r="7" spans="1:20" s="194" customFormat="1" ht="20.25" customHeight="1">
      <c r="A7" s="193"/>
      <c r="B7" s="239" t="s">
        <v>143</v>
      </c>
      <c r="C7" s="137">
        <f>C8+C10+C11</f>
        <v>11532547</v>
      </c>
      <c r="D7" s="125">
        <f t="shared" ref="D7:L7" si="1">D8+D10+D11</f>
        <v>11516833</v>
      </c>
      <c r="E7" s="125">
        <f t="shared" si="1"/>
        <v>11605099</v>
      </c>
      <c r="F7" s="125">
        <f t="shared" si="1"/>
        <v>11735100</v>
      </c>
      <c r="G7" s="137">
        <f t="shared" si="1"/>
        <v>11799951</v>
      </c>
      <c r="H7" s="125">
        <f t="shared" si="1"/>
        <v>11868947</v>
      </c>
      <c r="I7" s="125">
        <f t="shared" si="1"/>
        <v>11908422</v>
      </c>
      <c r="J7" s="125">
        <f t="shared" si="1"/>
        <v>11978807</v>
      </c>
      <c r="K7" s="137">
        <f t="shared" si="1"/>
        <v>11982678</v>
      </c>
      <c r="L7" s="138">
        <f t="shared" si="1"/>
        <v>12023369</v>
      </c>
      <c r="N7" s="85"/>
      <c r="O7" s="85"/>
      <c r="P7" s="85"/>
      <c r="Q7" s="85"/>
      <c r="R7" s="85"/>
      <c r="S7" s="195"/>
    </row>
    <row r="8" spans="1:20" ht="20.25" customHeight="1">
      <c r="A8" s="1"/>
      <c r="B8" s="120" t="s">
        <v>144</v>
      </c>
      <c r="C8" s="371">
        <v>3885022</v>
      </c>
      <c r="D8" s="366">
        <v>3868733</v>
      </c>
      <c r="E8" s="366">
        <v>3921673</v>
      </c>
      <c r="F8" s="366">
        <v>3994875</v>
      </c>
      <c r="G8" s="371">
        <v>4047592</v>
      </c>
      <c r="H8" s="366">
        <v>4127560</v>
      </c>
      <c r="I8" s="366">
        <v>4160343</v>
      </c>
      <c r="J8" s="366">
        <v>4212323</v>
      </c>
      <c r="K8" s="371">
        <v>4236986</v>
      </c>
      <c r="L8" s="372">
        <v>4255544</v>
      </c>
      <c r="N8" s="83"/>
      <c r="O8" s="83"/>
      <c r="P8" s="83"/>
      <c r="Q8" s="83"/>
      <c r="R8" s="83"/>
      <c r="S8" s="68"/>
    </row>
    <row r="9" spans="1:20" s="203" customFormat="1" ht="20.25" customHeight="1">
      <c r="A9" s="202"/>
      <c r="B9" s="121" t="s">
        <v>14</v>
      </c>
      <c r="C9" s="385">
        <v>394001</v>
      </c>
      <c r="D9" s="386">
        <v>416027</v>
      </c>
      <c r="E9" s="386">
        <v>470578</v>
      </c>
      <c r="F9" s="386">
        <v>510617</v>
      </c>
      <c r="G9" s="385">
        <v>559997</v>
      </c>
      <c r="H9" s="386">
        <v>633475</v>
      </c>
      <c r="I9" s="386">
        <v>680316</v>
      </c>
      <c r="J9" s="386">
        <v>719935</v>
      </c>
      <c r="K9" s="385">
        <v>749319</v>
      </c>
      <c r="L9" s="389">
        <v>771481</v>
      </c>
      <c r="N9" s="250"/>
      <c r="O9" s="250"/>
      <c r="P9" s="250"/>
      <c r="Q9" s="250"/>
      <c r="R9" s="250"/>
      <c r="S9" s="205"/>
    </row>
    <row r="10" spans="1:20" ht="20.25" customHeight="1">
      <c r="A10" s="1"/>
      <c r="B10" s="120" t="s">
        <v>145</v>
      </c>
      <c r="C10" s="371">
        <v>6985015</v>
      </c>
      <c r="D10" s="366">
        <v>6978192</v>
      </c>
      <c r="E10" s="366">
        <v>6976594</v>
      </c>
      <c r="F10" s="366">
        <v>6979590</v>
      </c>
      <c r="G10" s="371">
        <v>6941638</v>
      </c>
      <c r="H10" s="366">
        <v>6891314</v>
      </c>
      <c r="I10" s="366">
        <v>6834719</v>
      </c>
      <c r="J10" s="366">
        <v>6778675</v>
      </c>
      <c r="K10" s="371">
        <v>6713629</v>
      </c>
      <c r="L10" s="372">
        <v>6644687</v>
      </c>
      <c r="N10" s="83"/>
      <c r="O10" s="83"/>
      <c r="P10" s="83"/>
      <c r="Q10" s="83"/>
      <c r="R10" s="83"/>
      <c r="S10" s="68"/>
    </row>
    <row r="11" spans="1:20" ht="20.25" customHeight="1">
      <c r="A11" s="1"/>
      <c r="B11" s="120" t="s">
        <v>15</v>
      </c>
      <c r="C11" s="371">
        <v>662510</v>
      </c>
      <c r="D11" s="366">
        <v>669908</v>
      </c>
      <c r="E11" s="366">
        <v>706832</v>
      </c>
      <c r="F11" s="366">
        <v>760635</v>
      </c>
      <c r="G11" s="371">
        <v>810721</v>
      </c>
      <c r="H11" s="366">
        <v>850073</v>
      </c>
      <c r="I11" s="366">
        <v>913360</v>
      </c>
      <c r="J11" s="366">
        <v>987809</v>
      </c>
      <c r="K11" s="398">
        <v>1032063</v>
      </c>
      <c r="L11" s="402">
        <v>1123138</v>
      </c>
      <c r="N11" s="83"/>
      <c r="O11" s="83"/>
      <c r="P11" s="83"/>
      <c r="Q11" s="83"/>
      <c r="R11" s="83"/>
      <c r="S11" s="68"/>
    </row>
    <row r="12" spans="1:20" ht="20.25" customHeight="1" thickBot="1">
      <c r="A12" s="1"/>
      <c r="B12" s="130" t="s">
        <v>146</v>
      </c>
      <c r="C12" s="379">
        <v>6282300</v>
      </c>
      <c r="D12" s="380">
        <v>6264412</v>
      </c>
      <c r="E12" s="380">
        <v>6281184</v>
      </c>
      <c r="F12" s="380">
        <v>6313423</v>
      </c>
      <c r="G12" s="379">
        <v>6318321</v>
      </c>
      <c r="H12" s="380">
        <v>6306877</v>
      </c>
      <c r="I12" s="380">
        <v>6285607</v>
      </c>
      <c r="J12" s="380">
        <v>6287658</v>
      </c>
      <c r="K12" s="379">
        <v>6260662</v>
      </c>
      <c r="L12" s="387">
        <v>6221111</v>
      </c>
      <c r="N12" s="86"/>
      <c r="O12" s="86"/>
      <c r="P12" s="87"/>
      <c r="Q12" s="86"/>
      <c r="R12" s="86"/>
      <c r="S12" s="87"/>
    </row>
    <row r="13" spans="1:20" ht="20.25" customHeight="1">
      <c r="A13" s="1"/>
      <c r="B13" s="131" t="s">
        <v>159</v>
      </c>
      <c r="C13" s="376">
        <v>92.5</v>
      </c>
      <c r="D13" s="368">
        <v>94.4</v>
      </c>
      <c r="E13" s="368">
        <v>93.8</v>
      </c>
      <c r="F13" s="368">
        <v>93.8</v>
      </c>
      <c r="G13" s="376">
        <v>89.1</v>
      </c>
      <c r="H13" s="368">
        <v>90.3</v>
      </c>
      <c r="I13" s="368">
        <v>87.6</v>
      </c>
      <c r="J13" s="368">
        <v>87.1</v>
      </c>
      <c r="K13" s="376">
        <v>84.8</v>
      </c>
      <c r="L13" s="377">
        <v>85.3</v>
      </c>
      <c r="M13" s="126"/>
      <c r="N13" s="201"/>
      <c r="O13" s="68"/>
      <c r="P13" s="68"/>
      <c r="Q13" s="5"/>
      <c r="R13" s="68"/>
      <c r="S13" s="68"/>
      <c r="T13" s="68"/>
    </row>
    <row r="14" spans="1:20" ht="20.25" customHeight="1">
      <c r="B14" s="122" t="s">
        <v>16</v>
      </c>
      <c r="C14" s="223" t="s">
        <v>9</v>
      </c>
      <c r="D14" s="224" t="s">
        <v>9</v>
      </c>
      <c r="E14" s="224" t="s">
        <v>9</v>
      </c>
      <c r="F14" s="80">
        <v>8.4000000000000005E-2</v>
      </c>
      <c r="G14" s="373">
        <v>8.6999999999999994E-2</v>
      </c>
      <c r="H14" s="369">
        <v>8.7999999999999995E-2</v>
      </c>
      <c r="I14" s="369">
        <v>0.09</v>
      </c>
      <c r="J14" s="369">
        <v>9.1999999999999998E-2</v>
      </c>
      <c r="K14" s="373">
        <v>9.0999999999999998E-2</v>
      </c>
      <c r="L14" s="374">
        <v>8.7999999999999995E-2</v>
      </c>
      <c r="M14" s="126"/>
      <c r="O14" s="68"/>
      <c r="P14" s="68"/>
      <c r="Q14" s="68"/>
      <c r="R14" s="68"/>
      <c r="S14" s="68"/>
      <c r="T14" s="68"/>
    </row>
    <row r="15" spans="1:20" ht="20.25" customHeight="1" thickBot="1">
      <c r="B15" s="122" t="s">
        <v>160</v>
      </c>
      <c r="C15" s="381">
        <f>C7/C12</f>
        <v>1.8357205163713926</v>
      </c>
      <c r="D15" s="382">
        <f t="shared" ref="D15:L15" si="2">D7/D12</f>
        <v>1.838453952262399</v>
      </c>
      <c r="E15" s="382">
        <f t="shared" si="2"/>
        <v>1.8475973638091163</v>
      </c>
      <c r="F15" s="392">
        <f t="shared" si="2"/>
        <v>1.858753959619053</v>
      </c>
      <c r="G15" s="381">
        <f t="shared" si="2"/>
        <v>1.8675770034475931</v>
      </c>
      <c r="H15" s="382">
        <f t="shared" si="2"/>
        <v>1.8819055770391591</v>
      </c>
      <c r="I15" s="382">
        <f t="shared" si="2"/>
        <v>1.8945540184106324</v>
      </c>
      <c r="J15" s="392">
        <f t="shared" si="2"/>
        <v>1.9051301772456453</v>
      </c>
      <c r="K15" s="381">
        <f t="shared" si="2"/>
        <v>1.9139634115369908</v>
      </c>
      <c r="L15" s="392">
        <f t="shared" si="2"/>
        <v>1.9326723152825918</v>
      </c>
    </row>
    <row r="16" spans="1:20" ht="20.25" customHeight="1">
      <c r="A16" s="1"/>
      <c r="B16" s="129" t="s">
        <v>147</v>
      </c>
      <c r="C16" s="206">
        <f>C17+C19+C20</f>
        <v>11497022</v>
      </c>
      <c r="D16" s="207">
        <f t="shared" ref="D16:L16" si="3">D17+D19+D20</f>
        <v>11521707</v>
      </c>
      <c r="E16" s="207">
        <f t="shared" si="3"/>
        <v>11558288</v>
      </c>
      <c r="F16" s="207">
        <f t="shared" si="3"/>
        <v>11659474</v>
      </c>
      <c r="G16" s="206">
        <f t="shared" si="3"/>
        <v>11772318</v>
      </c>
      <c r="H16" s="207">
        <f t="shared" si="3"/>
        <v>11846507</v>
      </c>
      <c r="I16" s="207">
        <f t="shared" si="3"/>
        <v>11884574</v>
      </c>
      <c r="J16" s="207">
        <f t="shared" si="3"/>
        <v>11924710</v>
      </c>
      <c r="K16" s="206">
        <f t="shared" si="3"/>
        <v>11986199</v>
      </c>
      <c r="L16" s="209">
        <f t="shared" si="3"/>
        <v>11981389</v>
      </c>
      <c r="N16" s="84"/>
      <c r="O16" s="84"/>
      <c r="P16" s="88"/>
      <c r="Q16" s="84"/>
      <c r="R16" s="84"/>
      <c r="S16" s="88"/>
    </row>
    <row r="17" spans="1:19" ht="20.25" customHeight="1">
      <c r="A17" s="1"/>
      <c r="B17" s="120" t="s">
        <v>144</v>
      </c>
      <c r="C17" s="371">
        <v>3858338</v>
      </c>
      <c r="D17" s="366">
        <v>3879834</v>
      </c>
      <c r="E17" s="366">
        <v>3894623</v>
      </c>
      <c r="F17" s="366">
        <v>3955082</v>
      </c>
      <c r="G17" s="371">
        <v>4018307</v>
      </c>
      <c r="H17" s="366">
        <v>4098051</v>
      </c>
      <c r="I17" s="366">
        <v>4144131</v>
      </c>
      <c r="J17" s="366">
        <v>4175145</v>
      </c>
      <c r="K17" s="371">
        <v>4227450</v>
      </c>
      <c r="L17" s="372">
        <v>4243880</v>
      </c>
      <c r="N17" s="84"/>
      <c r="O17" s="84"/>
      <c r="P17" s="89"/>
      <c r="Q17" s="84"/>
      <c r="R17" s="84"/>
      <c r="S17" s="89"/>
    </row>
    <row r="18" spans="1:19" s="203" customFormat="1" ht="20.25" customHeight="1">
      <c r="A18" s="202"/>
      <c r="B18" s="121" t="s">
        <v>14</v>
      </c>
      <c r="C18" s="385">
        <v>358652</v>
      </c>
      <c r="D18" s="386">
        <v>406943</v>
      </c>
      <c r="E18" s="386">
        <v>443744</v>
      </c>
      <c r="F18" s="386">
        <v>494506</v>
      </c>
      <c r="G18" s="385">
        <v>535271</v>
      </c>
      <c r="H18" s="386">
        <v>600411</v>
      </c>
      <c r="I18" s="386">
        <v>658475</v>
      </c>
      <c r="J18" s="386">
        <v>697978</v>
      </c>
      <c r="K18" s="388">
        <v>736315</v>
      </c>
      <c r="L18" s="389">
        <v>759922</v>
      </c>
      <c r="N18" s="204"/>
      <c r="O18" s="204"/>
      <c r="P18" s="204"/>
      <c r="Q18" s="204"/>
      <c r="R18" s="204"/>
      <c r="S18" s="205"/>
    </row>
    <row r="19" spans="1:19" ht="20.25" customHeight="1">
      <c r="A19" s="1"/>
      <c r="B19" s="120" t="s">
        <v>145</v>
      </c>
      <c r="C19" s="371">
        <v>6986951</v>
      </c>
      <c r="D19" s="366">
        <v>6977393</v>
      </c>
      <c r="E19" s="366">
        <v>6978772</v>
      </c>
      <c r="F19" s="366">
        <v>6974525</v>
      </c>
      <c r="G19" s="371">
        <v>6965606</v>
      </c>
      <c r="H19" s="366">
        <v>6917102</v>
      </c>
      <c r="I19" s="366">
        <v>6862047</v>
      </c>
      <c r="J19" s="366">
        <v>6801845</v>
      </c>
      <c r="K19" s="390">
        <v>6749396</v>
      </c>
      <c r="L19" s="372">
        <v>6670820</v>
      </c>
      <c r="N19" s="89"/>
      <c r="O19" s="90"/>
      <c r="P19" s="90"/>
      <c r="Q19" s="89"/>
      <c r="R19" s="90"/>
      <c r="S19" s="68"/>
    </row>
    <row r="20" spans="1:19" ht="20.25" customHeight="1">
      <c r="A20" s="1"/>
      <c r="B20" s="120" t="s">
        <v>15</v>
      </c>
      <c r="C20" s="371">
        <v>651733</v>
      </c>
      <c r="D20" s="366">
        <v>664480</v>
      </c>
      <c r="E20" s="366">
        <v>684893</v>
      </c>
      <c r="F20" s="366">
        <v>729867</v>
      </c>
      <c r="G20" s="371">
        <v>788405</v>
      </c>
      <c r="H20" s="366">
        <v>831354</v>
      </c>
      <c r="I20" s="366">
        <v>878396</v>
      </c>
      <c r="J20" s="366">
        <v>947720</v>
      </c>
      <c r="K20" s="390">
        <v>1009353</v>
      </c>
      <c r="L20" s="372">
        <v>1066689</v>
      </c>
      <c r="N20" s="89"/>
      <c r="O20" s="89"/>
      <c r="P20" s="89"/>
      <c r="Q20" s="89"/>
      <c r="R20" s="89"/>
      <c r="S20" s="68"/>
    </row>
    <row r="21" spans="1:19" ht="20.25" customHeight="1" thickBot="1">
      <c r="A21" s="1"/>
      <c r="B21" s="130" t="s">
        <v>148</v>
      </c>
      <c r="C21" s="375">
        <v>6288609</v>
      </c>
      <c r="D21" s="384">
        <v>6272029</v>
      </c>
      <c r="E21" s="384">
        <v>6271838</v>
      </c>
      <c r="F21" s="384">
        <v>6291791</v>
      </c>
      <c r="G21" s="383">
        <v>6316275</v>
      </c>
      <c r="H21" s="384">
        <v>6317333</v>
      </c>
      <c r="I21" s="384">
        <v>6293472</v>
      </c>
      <c r="J21" s="384">
        <v>6279979</v>
      </c>
      <c r="K21" s="383">
        <v>6274951</v>
      </c>
      <c r="L21" s="391">
        <v>6242450</v>
      </c>
      <c r="N21" s="68"/>
      <c r="O21" s="91"/>
      <c r="P21" s="5"/>
      <c r="Q21" s="68"/>
      <c r="R21" s="68"/>
      <c r="S21" s="68"/>
    </row>
    <row r="22" spans="1:19" ht="20.25" customHeight="1">
      <c r="B22" s="240" t="s">
        <v>149</v>
      </c>
      <c r="C22" s="225"/>
      <c r="D22" s="226"/>
      <c r="E22" s="226"/>
      <c r="F22" s="227"/>
      <c r="G22" s="141"/>
      <c r="H22" s="76"/>
      <c r="I22" s="76"/>
      <c r="J22" s="76"/>
      <c r="K22" s="141"/>
      <c r="L22" s="128"/>
    </row>
    <row r="23" spans="1:19" s="194" customFormat="1" ht="20.25" customHeight="1">
      <c r="B23" s="119" t="s">
        <v>143</v>
      </c>
      <c r="C23" s="228" t="s">
        <v>9</v>
      </c>
      <c r="D23" s="229" t="s">
        <v>9</v>
      </c>
      <c r="E23" s="229" t="s">
        <v>9</v>
      </c>
      <c r="F23" s="230" t="s">
        <v>9</v>
      </c>
      <c r="G23" s="137">
        <f>SUM(G24:G26)</f>
        <v>4548385</v>
      </c>
      <c r="H23" s="125">
        <f t="shared" ref="H23:L23" si="4">SUM(H24:H26)</f>
        <v>4565319</v>
      </c>
      <c r="I23" s="125">
        <f t="shared" si="4"/>
        <v>4719129</v>
      </c>
      <c r="J23" s="125">
        <f t="shared" si="4"/>
        <v>4468527</v>
      </c>
      <c r="K23" s="137">
        <f t="shared" si="4"/>
        <v>4350325</v>
      </c>
      <c r="L23" s="138">
        <f t="shared" si="4"/>
        <v>4227128</v>
      </c>
    </row>
    <row r="24" spans="1:19" ht="20.25" customHeight="1">
      <c r="B24" s="120" t="s">
        <v>150</v>
      </c>
      <c r="C24" s="223" t="s">
        <v>9</v>
      </c>
      <c r="D24" s="224" t="s">
        <v>9</v>
      </c>
      <c r="E24" s="224" t="s">
        <v>9</v>
      </c>
      <c r="F24" s="231" t="s">
        <v>9</v>
      </c>
      <c r="G24" s="371">
        <v>85574</v>
      </c>
      <c r="H24" s="366">
        <v>81441</v>
      </c>
      <c r="I24" s="366">
        <v>84538</v>
      </c>
      <c r="J24" s="366">
        <v>77771</v>
      </c>
      <c r="K24" s="371">
        <v>81619</v>
      </c>
      <c r="L24" s="372">
        <v>66578</v>
      </c>
    </row>
    <row r="25" spans="1:19" ht="20.25" customHeight="1">
      <c r="B25" s="120" t="s">
        <v>151</v>
      </c>
      <c r="C25" s="223" t="s">
        <v>9</v>
      </c>
      <c r="D25" s="224" t="s">
        <v>9</v>
      </c>
      <c r="E25" s="224" t="s">
        <v>9</v>
      </c>
      <c r="F25" s="231" t="s">
        <v>9</v>
      </c>
      <c r="G25" s="371">
        <v>4385742</v>
      </c>
      <c r="H25" s="366">
        <v>4379630</v>
      </c>
      <c r="I25" s="366">
        <v>4475541</v>
      </c>
      <c r="J25" s="366">
        <v>4171810</v>
      </c>
      <c r="K25" s="371">
        <v>4042605</v>
      </c>
      <c r="L25" s="372">
        <v>3923778</v>
      </c>
    </row>
    <row r="26" spans="1:19" ht="20.25" customHeight="1" thickBot="1">
      <c r="B26" s="123" t="s">
        <v>17</v>
      </c>
      <c r="C26" s="232" t="s">
        <v>9</v>
      </c>
      <c r="D26" s="233" t="s">
        <v>9</v>
      </c>
      <c r="E26" s="233" t="s">
        <v>9</v>
      </c>
      <c r="F26" s="234" t="s">
        <v>9</v>
      </c>
      <c r="G26" s="371">
        <v>77069</v>
      </c>
      <c r="H26" s="366">
        <v>104248</v>
      </c>
      <c r="I26" s="366">
        <v>159050</v>
      </c>
      <c r="J26" s="366">
        <v>218946</v>
      </c>
      <c r="K26" s="371">
        <v>226101</v>
      </c>
      <c r="L26" s="372">
        <v>236772</v>
      </c>
    </row>
    <row r="27" spans="1:19" s="363" customFormat="1" ht="20.25" customHeight="1" thickBot="1">
      <c r="B27" s="399" t="s">
        <v>152</v>
      </c>
      <c r="C27" s="395" t="s">
        <v>9</v>
      </c>
      <c r="D27" s="396" t="s">
        <v>9</v>
      </c>
      <c r="E27" s="396" t="s">
        <v>9</v>
      </c>
      <c r="F27" s="397" t="s">
        <v>9</v>
      </c>
      <c r="G27" s="393">
        <v>18</v>
      </c>
      <c r="H27" s="378">
        <v>19.2</v>
      </c>
      <c r="I27" s="378">
        <v>18.2</v>
      </c>
      <c r="J27" s="378">
        <v>17.5</v>
      </c>
      <c r="K27" s="393">
        <v>16.5</v>
      </c>
      <c r="L27" s="406">
        <v>17.899999999999999</v>
      </c>
    </row>
    <row r="28" spans="1:19" ht="20.25" customHeight="1">
      <c r="B28" s="132" t="s">
        <v>147</v>
      </c>
      <c r="C28" s="225" t="s">
        <v>9</v>
      </c>
      <c r="D28" s="226" t="s">
        <v>9</v>
      </c>
      <c r="E28" s="226" t="s">
        <v>9</v>
      </c>
      <c r="F28" s="227" t="s">
        <v>9</v>
      </c>
      <c r="G28" s="206">
        <f>SUM(G29:G31)</f>
        <v>4549031</v>
      </c>
      <c r="H28" s="207">
        <f t="shared" ref="H28" si="5">SUM(H29:H31)</f>
        <v>4532090</v>
      </c>
      <c r="I28" s="207">
        <f t="shared" ref="I28" si="6">SUM(I29:I31)</f>
        <v>4635182</v>
      </c>
      <c r="J28" s="207">
        <f t="shared" ref="J28" si="7">SUM(J29:J31)</f>
        <v>4599374</v>
      </c>
      <c r="K28" s="206">
        <f t="shared" ref="K28" si="8">SUM(K29:K31)</f>
        <v>4398038</v>
      </c>
      <c r="L28" s="209">
        <f t="shared" ref="L28" si="9">SUM(L29:L31)</f>
        <v>4285747</v>
      </c>
    </row>
    <row r="29" spans="1:19" ht="20.25" customHeight="1">
      <c r="B29" s="120" t="s">
        <v>150</v>
      </c>
      <c r="C29" s="223" t="s">
        <v>9</v>
      </c>
      <c r="D29" s="224" t="s">
        <v>9</v>
      </c>
      <c r="E29" s="224" t="s">
        <v>9</v>
      </c>
      <c r="F29" s="231" t="s">
        <v>9</v>
      </c>
      <c r="G29" s="371">
        <v>78707</v>
      </c>
      <c r="H29" s="366">
        <v>73828</v>
      </c>
      <c r="I29" s="366">
        <v>68740</v>
      </c>
      <c r="J29" s="366">
        <v>77953</v>
      </c>
      <c r="K29" s="371">
        <v>77779</v>
      </c>
      <c r="L29" s="372">
        <v>79253</v>
      </c>
    </row>
    <row r="30" spans="1:19" ht="20.25" customHeight="1">
      <c r="B30" s="120" t="s">
        <v>151</v>
      </c>
      <c r="C30" s="223" t="s">
        <v>9</v>
      </c>
      <c r="D30" s="224" t="s">
        <v>9</v>
      </c>
      <c r="E30" s="224" t="s">
        <v>9</v>
      </c>
      <c r="F30" s="231" t="s">
        <v>9</v>
      </c>
      <c r="G30" s="371">
        <v>4397976</v>
      </c>
      <c r="H30" s="366">
        <v>4370181</v>
      </c>
      <c r="I30" s="366">
        <v>4431149</v>
      </c>
      <c r="J30" s="366">
        <v>4338987</v>
      </c>
      <c r="K30" s="371">
        <v>4091609</v>
      </c>
      <c r="L30" s="372">
        <v>3975410</v>
      </c>
    </row>
    <row r="31" spans="1:19" ht="20.25" customHeight="1" thickBot="1">
      <c r="B31" s="123" t="s">
        <v>17</v>
      </c>
      <c r="C31" s="232" t="s">
        <v>9</v>
      </c>
      <c r="D31" s="233" t="s">
        <v>9</v>
      </c>
      <c r="E31" s="233" t="s">
        <v>9</v>
      </c>
      <c r="F31" s="234" t="s">
        <v>9</v>
      </c>
      <c r="G31" s="403">
        <v>72348</v>
      </c>
      <c r="H31" s="404">
        <v>88081</v>
      </c>
      <c r="I31" s="404">
        <v>135293</v>
      </c>
      <c r="J31" s="404">
        <v>182434</v>
      </c>
      <c r="K31" s="403">
        <v>228650</v>
      </c>
      <c r="L31" s="405">
        <v>231084</v>
      </c>
    </row>
    <row r="32" spans="1:19"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8:L28" formulaRange="1"/>
  </ignoredErrors>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Consolidated income statement</vt:lpstr>
      <vt:lpstr>Segments</vt:lpstr>
      <vt:lpstr>Consolidated balance sheet</vt:lpstr>
      <vt:lpstr>Consolidated CF</vt:lpstr>
      <vt:lpstr>KPI_services segment</vt:lpstr>
      <vt:lpstr>KPI - segment TV</vt:lpstr>
      <vt:lpstr>KPI_service segment_historical</vt:lpstr>
      <vt:lpstr>Arkusz1</vt:lpstr>
      <vt:lpstr>'Consolidated income statement'!_Ref348710651</vt:lpstr>
      <vt:lpstr>'KPI - segment TV'!_Toc377043859</vt:lpstr>
      <vt:lpstr>'KPI - segment TV'!_Toc377043860</vt:lpstr>
      <vt:lpstr>'KPI - segment TV'!Obszar_wydruku</vt:lpstr>
      <vt:lpstr>'KPI_service segment_historical'!Obszar_wydruku</vt:lpstr>
      <vt:lpstr>'KPI_services segment'!Obszar_wydruku</vt:lpstr>
      <vt:lpstr>'Consolidated CF'!OLE_LINK1</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2015-05-13T12:38:10Z</dcterms:modified>
</cp:coreProperties>
</file>