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2000" windowHeight="9750" tabRatio="609"/>
  </bookViews>
  <sheets>
    <sheet name="Skonsolidowany RZiS" sheetId="18" r:id="rId1"/>
    <sheet name="Segmenty" sheetId="17" r:id="rId2"/>
    <sheet name="Skonsolidowany bilans" sheetId="13" r:id="rId3"/>
    <sheet name="Skonsolidowany CF" sheetId="12" r:id="rId4"/>
    <sheet name="KPI_segment usług" sheetId="9" r:id="rId5"/>
    <sheet name="KPI - segment TV" sheetId="10" r:id="rId6"/>
    <sheet name="KPI_segment usług_historyczne" sheetId="19" r:id="rId7"/>
  </sheets>
  <definedNames>
    <definedName name="_Toc377043859" localSheetId="5">'KPI - segment TV'!$C$35</definedName>
    <definedName name="_Toc377043860" localSheetId="5">'KPI - segment TV'!$D$35</definedName>
    <definedName name="_Toc377043862" localSheetId="5">'KPI - segment TV'!#REF!</definedName>
    <definedName name="_Toc377043863" localSheetId="5">'KPI - segment TV'!#REF!</definedName>
    <definedName name="_xlnm.Print_Area" localSheetId="5">'KPI - segment TV'!$A$1:$E$61</definedName>
    <definedName name="_xlnm.Print_Area" localSheetId="4">'KPI_segment usług'!$A$2:$E$24</definedName>
    <definedName name="_xlnm.Print_Area" localSheetId="6">'KPI_segment usług_historyczne'!$A$2:$L$24</definedName>
    <definedName name="OLE_LINK1" localSheetId="3">'Skonsolidowany CF'!$B$9</definedName>
  </definedNames>
  <calcPr calcId="145621"/>
</workbook>
</file>

<file path=xl/calcChain.xml><?xml version="1.0" encoding="utf-8"?>
<calcChain xmlns="http://schemas.openxmlformats.org/spreadsheetml/2006/main">
  <c r="F38" i="12" l="1"/>
  <c r="F39" i="12"/>
  <c r="F40" i="12"/>
  <c r="F41" i="12"/>
  <c r="F42" i="12"/>
  <c r="E44" i="13" l="1"/>
  <c r="G27" i="18" l="1"/>
  <c r="H27" i="10" l="1"/>
  <c r="E27" i="10"/>
  <c r="G7" i="9"/>
  <c r="F7" i="9"/>
  <c r="D7" i="9"/>
  <c r="C7" i="9"/>
  <c r="E4" i="13"/>
  <c r="E5" i="13"/>
  <c r="O13" i="17"/>
  <c r="D27" i="18"/>
  <c r="D25" i="18" l="1"/>
  <c r="E43" i="12"/>
  <c r="C43" i="12"/>
  <c r="E4" i="12"/>
  <c r="C4" i="12"/>
  <c r="H54" i="10" l="1"/>
  <c r="H53" i="10"/>
  <c r="H52" i="10"/>
  <c r="H51" i="10"/>
  <c r="H50" i="10"/>
  <c r="H49" i="10"/>
  <c r="H48" i="10"/>
  <c r="H47" i="10"/>
  <c r="H46" i="10"/>
  <c r="H45" i="10"/>
  <c r="H44" i="10"/>
  <c r="H43" i="10"/>
  <c r="H42" i="10"/>
  <c r="H41" i="10"/>
  <c r="H40" i="10"/>
  <c r="H39" i="10"/>
  <c r="H38" i="10"/>
  <c r="H37" i="10"/>
  <c r="H36" i="10"/>
  <c r="H35" i="10"/>
  <c r="H34" i="10"/>
  <c r="H26" i="10"/>
  <c r="H25" i="10"/>
  <c r="H24" i="10"/>
  <c r="H23" i="10"/>
  <c r="H22" i="10"/>
  <c r="H21" i="10"/>
  <c r="H20" i="10"/>
  <c r="H19" i="10"/>
  <c r="H18" i="10"/>
  <c r="H17" i="10"/>
  <c r="H16" i="10"/>
  <c r="H15" i="10"/>
  <c r="H14" i="10"/>
  <c r="H13" i="10"/>
  <c r="H12" i="10"/>
  <c r="H11" i="10"/>
  <c r="H10" i="10"/>
  <c r="H9" i="10"/>
  <c r="H8" i="10"/>
  <c r="H7" i="10"/>
  <c r="H6" i="10"/>
  <c r="H5" i="10"/>
  <c r="H4" i="10"/>
  <c r="H31" i="9"/>
  <c r="H30" i="9"/>
  <c r="H29" i="9"/>
  <c r="G28" i="9"/>
  <c r="F28" i="9"/>
  <c r="H27" i="9"/>
  <c r="H26" i="9"/>
  <c r="H25" i="9"/>
  <c r="H24" i="9"/>
  <c r="G23" i="9"/>
  <c r="H23" i="9" s="1"/>
  <c r="F23" i="9"/>
  <c r="H21" i="9"/>
  <c r="H20" i="9"/>
  <c r="H19" i="9"/>
  <c r="H18" i="9"/>
  <c r="H17" i="9"/>
  <c r="G16" i="9"/>
  <c r="F16" i="9"/>
  <c r="H16" i="9" s="1"/>
  <c r="H15" i="9"/>
  <c r="H13" i="9"/>
  <c r="H12" i="9"/>
  <c r="H11" i="9"/>
  <c r="H10" i="9"/>
  <c r="H9" i="9"/>
  <c r="H8" i="9"/>
  <c r="G5" i="9"/>
  <c r="H7" i="9"/>
  <c r="H24" i="18"/>
  <c r="H22" i="18"/>
  <c r="H21" i="18"/>
  <c r="H20" i="18"/>
  <c r="H18" i="18"/>
  <c r="H17" i="18"/>
  <c r="H16" i="18"/>
  <c r="H15" i="18"/>
  <c r="H14" i="18"/>
  <c r="H13" i="18"/>
  <c r="H12" i="18"/>
  <c r="H11" i="18"/>
  <c r="H10" i="18"/>
  <c r="G9" i="18"/>
  <c r="F9" i="18"/>
  <c r="H9" i="18" s="1"/>
  <c r="H8" i="18"/>
  <c r="H7" i="18"/>
  <c r="H6" i="18"/>
  <c r="H5" i="18"/>
  <c r="G4" i="18"/>
  <c r="F4" i="18"/>
  <c r="C9" i="18"/>
  <c r="D9" i="18"/>
  <c r="D27" i="13"/>
  <c r="H28" i="9" l="1"/>
  <c r="G19" i="18"/>
  <c r="G29" i="18" s="1"/>
  <c r="G30" i="18" s="1"/>
  <c r="H4" i="18"/>
  <c r="F5" i="9"/>
  <c r="H5" i="9" s="1"/>
  <c r="G23" i="18"/>
  <c r="G25" i="18" s="1"/>
  <c r="G26" i="18" s="1"/>
  <c r="F19" i="18"/>
  <c r="E29" i="9"/>
  <c r="F23" i="18" l="1"/>
  <c r="H19" i="18"/>
  <c r="F29" i="18"/>
  <c r="E26" i="10"/>
  <c r="E25" i="10"/>
  <c r="E24" i="10"/>
  <c r="E23" i="10"/>
  <c r="E22" i="10"/>
  <c r="E21" i="10"/>
  <c r="E20" i="10"/>
  <c r="E19" i="10"/>
  <c r="E18" i="10"/>
  <c r="E17" i="10"/>
  <c r="E16" i="10"/>
  <c r="E15" i="10"/>
  <c r="E14" i="10"/>
  <c r="E13" i="10"/>
  <c r="E12" i="10"/>
  <c r="E11" i="10"/>
  <c r="E10" i="10"/>
  <c r="E9" i="10"/>
  <c r="E8" i="10"/>
  <c r="E7" i="10"/>
  <c r="E6" i="10"/>
  <c r="E5" i="10"/>
  <c r="E4" i="10"/>
  <c r="E54" i="10"/>
  <c r="E53" i="10"/>
  <c r="E52" i="10"/>
  <c r="E51" i="10"/>
  <c r="E50" i="10"/>
  <c r="E49" i="10"/>
  <c r="E48" i="10"/>
  <c r="E47" i="10"/>
  <c r="E46" i="10"/>
  <c r="E45" i="10"/>
  <c r="E44" i="10"/>
  <c r="E43" i="10"/>
  <c r="E42" i="10"/>
  <c r="E41" i="10"/>
  <c r="E40" i="10"/>
  <c r="E39" i="10"/>
  <c r="E38" i="10"/>
  <c r="E37" i="10"/>
  <c r="E36" i="10"/>
  <c r="E35" i="10"/>
  <c r="E34" i="10"/>
  <c r="E31" i="9"/>
  <c r="E30" i="9"/>
  <c r="E27" i="9"/>
  <c r="E26" i="9"/>
  <c r="E25" i="9"/>
  <c r="E24" i="9"/>
  <c r="E21" i="9"/>
  <c r="E20" i="9"/>
  <c r="E19" i="9"/>
  <c r="E18" i="9"/>
  <c r="E17" i="9"/>
  <c r="E15" i="9"/>
  <c r="E13" i="9"/>
  <c r="E12" i="9"/>
  <c r="E11" i="9"/>
  <c r="E10" i="9"/>
  <c r="E9" i="9"/>
  <c r="E8" i="9"/>
  <c r="F46" i="12"/>
  <c r="F45" i="12"/>
  <c r="F37" i="12"/>
  <c r="F36" i="12"/>
  <c r="F34" i="12"/>
  <c r="F33" i="12"/>
  <c r="F32" i="12"/>
  <c r="F31" i="12"/>
  <c r="F30" i="12"/>
  <c r="F29" i="12"/>
  <c r="F28" i="12"/>
  <c r="F27" i="12"/>
  <c r="F25" i="12"/>
  <c r="F24" i="12"/>
  <c r="F22" i="12"/>
  <c r="F21" i="12"/>
  <c r="F20" i="12"/>
  <c r="F19" i="12"/>
  <c r="F18" i="12"/>
  <c r="F17" i="12"/>
  <c r="F16" i="12"/>
  <c r="F15" i="12"/>
  <c r="F14" i="12"/>
  <c r="F13" i="12"/>
  <c r="F12" i="12"/>
  <c r="F11" i="12"/>
  <c r="F10" i="12"/>
  <c r="F9" i="12"/>
  <c r="F8" i="12"/>
  <c r="F7" i="12"/>
  <c r="F6" i="12"/>
  <c r="E53" i="13"/>
  <c r="E52" i="13"/>
  <c r="E51" i="13"/>
  <c r="E50" i="13"/>
  <c r="E49" i="13"/>
  <c r="E48" i="13"/>
  <c r="E47" i="13"/>
  <c r="E46" i="13"/>
  <c r="E43" i="13"/>
  <c r="E42" i="13"/>
  <c r="E41" i="13"/>
  <c r="E40" i="13"/>
  <c r="E39" i="13"/>
  <c r="E38" i="13"/>
  <c r="E37" i="13"/>
  <c r="E35" i="13"/>
  <c r="E33" i="13"/>
  <c r="E32" i="13"/>
  <c r="E31" i="13"/>
  <c r="E30" i="13"/>
  <c r="E26" i="13"/>
  <c r="E25" i="13"/>
  <c r="E24" i="13"/>
  <c r="E23" i="13"/>
  <c r="E22" i="13"/>
  <c r="E21" i="13"/>
  <c r="E20" i="13"/>
  <c r="E19" i="13"/>
  <c r="E18" i="13"/>
  <c r="E17" i="13"/>
  <c r="E15" i="13"/>
  <c r="E14" i="13"/>
  <c r="E13" i="13"/>
  <c r="E12" i="13"/>
  <c r="E11" i="13"/>
  <c r="E10" i="13"/>
  <c r="E9" i="13"/>
  <c r="E8" i="13"/>
  <c r="E7" i="13"/>
  <c r="E6" i="13"/>
  <c r="E24" i="18"/>
  <c r="E22" i="18"/>
  <c r="E21" i="18"/>
  <c r="E20" i="18"/>
  <c r="E18" i="18"/>
  <c r="E17" i="18"/>
  <c r="E16" i="18"/>
  <c r="E15" i="18"/>
  <c r="E14" i="18"/>
  <c r="E13" i="18"/>
  <c r="E12" i="18"/>
  <c r="E11" i="18"/>
  <c r="E10" i="18"/>
  <c r="E8" i="18"/>
  <c r="E7" i="18"/>
  <c r="E6" i="18"/>
  <c r="E5" i="18"/>
  <c r="F30" i="18" l="1"/>
  <c r="H29" i="18"/>
  <c r="F25" i="18"/>
  <c r="H23" i="18"/>
  <c r="D54" i="13"/>
  <c r="C54" i="13"/>
  <c r="C45" i="13"/>
  <c r="C27" i="13"/>
  <c r="E27" i="13" s="1"/>
  <c r="D16" i="13"/>
  <c r="C16" i="13"/>
  <c r="C5" i="12"/>
  <c r="C34" i="13"/>
  <c r="M10" i="17"/>
  <c r="E16" i="13" l="1"/>
  <c r="E54" i="13"/>
  <c r="F26" i="18"/>
  <c r="H25" i="18"/>
  <c r="O7" i="17"/>
  <c r="H26" i="18" l="1"/>
  <c r="F27" i="18"/>
  <c r="H27" i="18" s="1"/>
  <c r="C16" i="9"/>
  <c r="D16" i="9"/>
  <c r="C28" i="9"/>
  <c r="D28" i="9"/>
  <c r="E28" i="9" l="1"/>
  <c r="E16" i="9"/>
  <c r="C7" i="17"/>
  <c r="E7" i="17"/>
  <c r="C10" i="17"/>
  <c r="E10" i="17"/>
  <c r="L28" i="19"/>
  <c r="K28" i="19"/>
  <c r="J28" i="19"/>
  <c r="I28" i="19"/>
  <c r="H28" i="19"/>
  <c r="G28" i="19"/>
  <c r="H23" i="19"/>
  <c r="I23" i="19"/>
  <c r="J23" i="19"/>
  <c r="K23" i="19"/>
  <c r="L23" i="19"/>
  <c r="G23" i="19"/>
  <c r="D16" i="19"/>
  <c r="E16" i="19"/>
  <c r="F16" i="19"/>
  <c r="G16" i="19"/>
  <c r="H16" i="19"/>
  <c r="I16" i="19"/>
  <c r="J16" i="19"/>
  <c r="K16" i="19"/>
  <c r="L16" i="19"/>
  <c r="C16" i="19"/>
  <c r="D7" i="19"/>
  <c r="D15" i="19" s="1"/>
  <c r="E7" i="19"/>
  <c r="E15" i="19" s="1"/>
  <c r="F7" i="19"/>
  <c r="F15" i="19" s="1"/>
  <c r="G7" i="19"/>
  <c r="H7" i="19"/>
  <c r="I7" i="19"/>
  <c r="J7" i="19"/>
  <c r="K7" i="19"/>
  <c r="K15" i="19" s="1"/>
  <c r="L7" i="19"/>
  <c r="L15" i="19" s="1"/>
  <c r="C7" i="19"/>
  <c r="C15" i="19" s="1"/>
  <c r="G5" i="19" l="1"/>
  <c r="G15" i="19"/>
  <c r="J5" i="19"/>
  <c r="J15" i="19"/>
  <c r="I5" i="19"/>
  <c r="I15" i="19"/>
  <c r="H5" i="19"/>
  <c r="H15" i="19"/>
  <c r="E7" i="9"/>
  <c r="K5" i="19"/>
  <c r="L5" i="19"/>
  <c r="D23" i="9" l="1"/>
  <c r="D5" i="9" s="1"/>
  <c r="C23" i="9"/>
  <c r="E23" i="9" l="1"/>
  <c r="C5" i="9"/>
  <c r="E5" i="9" s="1"/>
  <c r="S14" i="17" l="1"/>
  <c r="S13" i="17"/>
  <c r="R13" i="17"/>
  <c r="L14" i="17"/>
  <c r="L13" i="17"/>
  <c r="G14" i="17"/>
  <c r="G13" i="17"/>
  <c r="J10" i="17"/>
  <c r="J7" i="17"/>
  <c r="Q12" i="17"/>
  <c r="Q13" i="17"/>
  <c r="Q14" i="17"/>
  <c r="R14" i="17"/>
  <c r="M7" i="17"/>
  <c r="H10" i="17"/>
  <c r="H7" i="17"/>
  <c r="T14" i="17" l="1"/>
  <c r="T13" i="17"/>
  <c r="G7" i="17"/>
  <c r="D4" i="18"/>
  <c r="C4" i="18"/>
  <c r="E4" i="18" l="1"/>
  <c r="E9" i="18"/>
  <c r="C19" i="18"/>
  <c r="D19" i="18"/>
  <c r="C23" i="18" l="1"/>
  <c r="C25" i="18" s="1"/>
  <c r="E19" i="18"/>
  <c r="C29" i="18"/>
  <c r="D23" i="18"/>
  <c r="D29" i="18"/>
  <c r="D30" i="18" s="1"/>
  <c r="C26" i="18" l="1"/>
  <c r="E25" i="18"/>
  <c r="C30" i="18"/>
  <c r="E29" i="18"/>
  <c r="D26" i="18"/>
  <c r="E23" i="18"/>
  <c r="S9" i="17"/>
  <c r="R9" i="17"/>
  <c r="Q9" i="17"/>
  <c r="L9" i="17"/>
  <c r="G9" i="17"/>
  <c r="C27" i="18" l="1"/>
  <c r="E27" i="18" s="1"/>
  <c r="E26" i="18"/>
  <c r="F4" i="12"/>
  <c r="T9" i="17"/>
  <c r="R8" i="17"/>
  <c r="D34" i="13" l="1"/>
  <c r="C36" i="13"/>
  <c r="D36" i="13" l="1"/>
  <c r="E36" i="13" s="1"/>
  <c r="E34" i="13"/>
  <c r="Q11" i="17"/>
  <c r="L11" i="17"/>
  <c r="G11" i="17"/>
  <c r="S11" i="17"/>
  <c r="R11" i="17"/>
  <c r="S6" i="17"/>
  <c r="S7" i="17"/>
  <c r="S8" i="17"/>
  <c r="S10" i="17"/>
  <c r="S5" i="17"/>
  <c r="R6" i="17"/>
  <c r="R7" i="17"/>
  <c r="R10" i="17"/>
  <c r="R5" i="17"/>
  <c r="Q6" i="17"/>
  <c r="Q7" i="17"/>
  <c r="Q8" i="17"/>
  <c r="Q10" i="17"/>
  <c r="Q5" i="17"/>
  <c r="L6" i="17"/>
  <c r="L7" i="17"/>
  <c r="L8" i="17"/>
  <c r="L10" i="17"/>
  <c r="L5" i="17"/>
  <c r="G5" i="17"/>
  <c r="G6" i="17"/>
  <c r="G8" i="17"/>
  <c r="G10" i="17"/>
  <c r="T11" i="17" l="1"/>
  <c r="T10" i="17"/>
  <c r="T5" i="17"/>
  <c r="T6" i="17"/>
  <c r="T8" i="17"/>
  <c r="T7" i="17"/>
  <c r="D45" i="13" l="1"/>
  <c r="E45" i="13" s="1"/>
  <c r="E35" i="12"/>
  <c r="C35" i="12"/>
  <c r="E5" i="12"/>
  <c r="F5" i="12" s="1"/>
  <c r="F43" i="12" l="1"/>
  <c r="F35" i="12"/>
  <c r="C23" i="12"/>
  <c r="E23" i="12"/>
  <c r="E26" i="12" s="1"/>
  <c r="C55" i="13"/>
  <c r="D55" i="13"/>
  <c r="D56" i="13" s="1"/>
  <c r="C28" i="13"/>
  <c r="D28" i="13"/>
  <c r="E28" i="13" s="1"/>
  <c r="C56" i="13" l="1"/>
  <c r="E56" i="13" s="1"/>
  <c r="E55" i="13"/>
  <c r="C26" i="12"/>
  <c r="F23" i="12"/>
  <c r="C44" i="12" l="1"/>
  <c r="C47" i="12" s="1"/>
  <c r="F26" i="12"/>
  <c r="E44" i="12"/>
  <c r="F44" i="12" l="1"/>
  <c r="E47" i="12"/>
  <c r="F47" i="12" s="1"/>
</calcChain>
</file>

<file path=xl/sharedStrings.xml><?xml version="1.0" encoding="utf-8"?>
<sst xmlns="http://schemas.openxmlformats.org/spreadsheetml/2006/main" count="372" uniqueCount="218">
  <si>
    <t>EBITDA</t>
  </si>
  <si>
    <t>Wynagrodzenia i świadczenia na rzecz pracowników</t>
  </si>
  <si>
    <t>Zysk/(strata) z działalności operacyjnej</t>
  </si>
  <si>
    <t>Podatek dochodowy</t>
  </si>
  <si>
    <t>marża EBITDA</t>
  </si>
  <si>
    <t>AKTYWA</t>
  </si>
  <si>
    <t>Zestawy odbiorcze</t>
  </si>
  <si>
    <t>Inne rzeczowe aktywa trwałe</t>
  </si>
  <si>
    <t>Nieruchomości inwestycyjne</t>
  </si>
  <si>
    <t>Aktywa z tytułu odroczonego podatku dochodowego</t>
  </si>
  <si>
    <t>Wartość firmy</t>
  </si>
  <si>
    <t>Aktywa trwałe razem</t>
  </si>
  <si>
    <t>Zapasy</t>
  </si>
  <si>
    <t>Środki pieniężne i ich ekwiwalenty</t>
  </si>
  <si>
    <t>Aktywa obrotowe razem</t>
  </si>
  <si>
    <t>Aktywa razem</t>
  </si>
  <si>
    <t>PASYWA</t>
  </si>
  <si>
    <t>Kapitał zakładowy</t>
  </si>
  <si>
    <t>Kapitał własny razem</t>
  </si>
  <si>
    <t>Zobowiązania z tytułu kredytów i pożyczek</t>
  </si>
  <si>
    <t>Zobowiązania z tytułu leasingu finansowego</t>
  </si>
  <si>
    <t>Inne długoterminowe zobowiązania i rezerwy</t>
  </si>
  <si>
    <t>Zobowiązania długoterminowe razem</t>
  </si>
  <si>
    <t>Zobowiązania z tytułu podatku dochodowego</t>
  </si>
  <si>
    <t xml:space="preserve">Zobowiązania z tytułu dostaw i usług oraz pozostałe zobowiązania </t>
  </si>
  <si>
    <t>Zobowiązania krótkoterminowe razem</t>
  </si>
  <si>
    <t>Zobowiązania razem</t>
  </si>
  <si>
    <t>Korekty:</t>
  </si>
  <si>
    <t xml:space="preserve">Odsetki </t>
  </si>
  <si>
    <t>Zmiana stanu zapasów</t>
  </si>
  <si>
    <t>Zmiana stanu należności i innych aktywów</t>
  </si>
  <si>
    <t>Inne korekty</t>
  </si>
  <si>
    <t>Podatek dochodowy zapłacony</t>
  </si>
  <si>
    <t>Odsetki otrzymane dotyczące działalności operacyjnej</t>
  </si>
  <si>
    <t>Nabycie wartości niematerialnych</t>
  </si>
  <si>
    <t>Nabycie rzeczowych aktywów trwałych</t>
  </si>
  <si>
    <t>Spłata zobowiązań z tytułu leasingu finansowego</t>
  </si>
  <si>
    <t>Zmiana netto środków pieniężnych i ich ekwiwalentów</t>
  </si>
  <si>
    <t>Środki pieniężne i ich ekwiwalenty na początek okresu</t>
  </si>
  <si>
    <t>Zmiana stanu środków pieniężnych z tytułu różnic kursowych</t>
  </si>
  <si>
    <t>Spłata otrzymanych kredytów i pożyczek</t>
  </si>
  <si>
    <t>Wpływy ze zbycia niefinansowych aktywów trwałych</t>
  </si>
  <si>
    <t>Zysk z działalności operacyjnej</t>
  </si>
  <si>
    <t>Płatności za licencje filmowe i sportowe</t>
  </si>
  <si>
    <t>Amortyzacja licencji filmowych i sportowych</t>
  </si>
  <si>
    <t>Wartość sprzedanych aktywów programowych</t>
  </si>
  <si>
    <t>Zmiana stanu produkcji własnej oraz zaliczek na produkcję własną</t>
  </si>
  <si>
    <t>Wycena instrumentów zabezpieczających</t>
  </si>
  <si>
    <t>Marki</t>
  </si>
  <si>
    <t>Długoterminowe aktywa programowe</t>
  </si>
  <si>
    <t>Krótkoterminowe aktywa programowe</t>
  </si>
  <si>
    <t xml:space="preserve">Inne wartości niematerialne </t>
  </si>
  <si>
    <t>Zmiana / %</t>
  </si>
  <si>
    <t>Polsat2</t>
  </si>
  <si>
    <t>Polsat News</t>
  </si>
  <si>
    <t>Polsat Sport</t>
  </si>
  <si>
    <t>Polsat Film</t>
  </si>
  <si>
    <t>Polsat Cafe</t>
  </si>
  <si>
    <t>Polsat Play</t>
  </si>
  <si>
    <t>Polsat Sport Extra</t>
  </si>
  <si>
    <t>Polsat</t>
  </si>
  <si>
    <r>
      <t xml:space="preserve">    POLSAT</t>
    </r>
    <r>
      <rPr>
        <sz val="11"/>
        <color rgb="FF000000"/>
        <rFont val="Calibri"/>
        <family val="2"/>
        <charset val="238"/>
        <scheme val="minor"/>
      </rPr>
      <t xml:space="preserve"> (kanał główny)</t>
    </r>
  </si>
  <si>
    <t>SEGMENT NADAWANIA I PRODUKCJI TELEWIZYJNEJ</t>
  </si>
  <si>
    <t>Zysk netto za okres</t>
  </si>
  <si>
    <t>Zwiększenie netto wartości zestawów odbiorczych w leasingu operacyjnym</t>
  </si>
  <si>
    <t>Środki pieniężne netto z działalności operacyjnej</t>
  </si>
  <si>
    <t>Nabycie udziałów w jednostkach zależnych pomniejszone o przejęte środki pieniężne</t>
  </si>
  <si>
    <t>Środki pieniężne netto z działalności inwestycyjnej</t>
  </si>
  <si>
    <t>Środki pieniężne netto z działalności finansowej</t>
  </si>
  <si>
    <t>SKONSOLIDOWANY RACHUNEK PRZEPŁYWÓW PIENIĘŻNYCH</t>
  </si>
  <si>
    <t>Długoterminowe prowizje dla dystrybutorów rozliczane w czasie</t>
  </si>
  <si>
    <t>Inne aktywa długoterminowe</t>
  </si>
  <si>
    <t>Należności z tytułu dostaw i usług oraz pozostałe należności</t>
  </si>
  <si>
    <t xml:space="preserve">Należności z tytułu podatku dochodowego </t>
  </si>
  <si>
    <t>Krótkoterminowe prowizje dla dystrybutorów rozliczane w czasie</t>
  </si>
  <si>
    <t>Pozostałe aktywa obrotowe</t>
  </si>
  <si>
    <t xml:space="preserve">Nadwyżka wartości emisyjnej akcji powyżej ich wartości nominalnej </t>
  </si>
  <si>
    <t>Pozostałe kapitały</t>
  </si>
  <si>
    <t>Zyski zatrzymane</t>
  </si>
  <si>
    <t xml:space="preserve">Zobowiązania z tytułu leasingu finansowego </t>
  </si>
  <si>
    <t xml:space="preserve">Zobowiązania z tytułu odroczonego podatku dochodowego </t>
  </si>
  <si>
    <t>Przychody przyszłych okresów</t>
  </si>
  <si>
    <t>Pasywa razem</t>
  </si>
  <si>
    <t>GRUPA KAPITAŁOWA CYFROWY POLSAT S.A.</t>
  </si>
  <si>
    <t>Przychody ze sprzedaży usług, produktów, towarów i materiałów</t>
  </si>
  <si>
    <t>Koszty operacyjne</t>
  </si>
  <si>
    <t>Podstawowy i rozwodniony zysk na jedną akcję w złotych</t>
  </si>
  <si>
    <t>Przychody ze sprzedaży sprzętu</t>
  </si>
  <si>
    <t>Pozostałe przychody ze sprzedaży</t>
  </si>
  <si>
    <t>Koszty dystrybucji, marketingu, obsługi i utrzymania klienta</t>
  </si>
  <si>
    <t>Koszt własny sprzedanego sprzętu</t>
  </si>
  <si>
    <t>Inne koszty</t>
  </si>
  <si>
    <t xml:space="preserve">za okres 3 miesięcy zakończony </t>
  </si>
  <si>
    <t>SKONSOLIDOWANY RACHUNEK ZYSKÓW I STRAT</t>
  </si>
  <si>
    <t>Sprzedaż do stron trzecich</t>
  </si>
  <si>
    <t>Sprzedaż pomiędzy segmentami</t>
  </si>
  <si>
    <t>Przychody ze sprzedaży</t>
  </si>
  <si>
    <t xml:space="preserve">Nabycie rzeczowych aktywów trwałych, zestawów odbiorczych i innych wartości niematerialnych </t>
  </si>
  <si>
    <t>Zmiana</t>
  </si>
  <si>
    <t>WYŁĄCZENIA I KOREKTY KONSOLIDACYJNE</t>
  </si>
  <si>
    <t>RAZEM</t>
  </si>
  <si>
    <t xml:space="preserve">GRUPA KAPITAŁOWA CYFROWY POLSAT S A </t>
  </si>
  <si>
    <t>Zysk brutto za okres</t>
  </si>
  <si>
    <r>
      <t>Zysk netto przypadający na a</t>
    </r>
    <r>
      <rPr>
        <sz val="11"/>
        <color rgb="FF000000"/>
        <rFont val="Calibri"/>
        <family val="2"/>
        <charset val="238"/>
        <scheme val="minor"/>
      </rPr>
      <t>kcjonariuszy Jednostki Dominującej</t>
    </r>
  </si>
  <si>
    <t xml:space="preserve">Środki pieniężne z działalności operacyjnej </t>
  </si>
  <si>
    <t>Polsat Sport News</t>
  </si>
  <si>
    <t>Kapitał przypadający na akcjonariuszy Jedostki Dominującej</t>
  </si>
  <si>
    <t>Udziały niekontrolujące</t>
  </si>
  <si>
    <t>Zmiana stanu zobowiązań, rezerw i przychodów przyszłych okresów</t>
  </si>
  <si>
    <t>Amortyzacja, utrata wartości i likwidacja</t>
  </si>
  <si>
    <t>Koszty finansowe</t>
  </si>
  <si>
    <r>
      <t>Spłata odsetek od kredytów, pożyczek</t>
    </r>
    <r>
      <rPr>
        <sz val="11"/>
        <color theme="1"/>
        <rFont val="Calibri"/>
        <family val="2"/>
        <charset val="238"/>
        <scheme val="minor"/>
      </rPr>
      <t>, obligacji, Cash Pool, leasingu finansowego i zapłacone prowizje*</t>
    </r>
  </si>
  <si>
    <t>Przychody detaliczne od klientów indywidualnych i biznesowych</t>
  </si>
  <si>
    <t>Przychody hurtowe</t>
  </si>
  <si>
    <t>Koszty kontentu</t>
  </si>
  <si>
    <t>Koszty techniczne i rozliczeń międzyoperatorskich</t>
  </si>
  <si>
    <t>Koszty windykacji, odpisów aktualizujących wartość należności i koszt spisanych należności</t>
  </si>
  <si>
    <t>Pozostałe przychody / koszty operacyjne, netto</t>
  </si>
  <si>
    <t>(w mln PLN)</t>
  </si>
  <si>
    <t>SKONSOLIDOWANY BILANS
(w mln PLN)</t>
  </si>
  <si>
    <t>Środki pieniężne o ograniczonej możliwości dysponownia</t>
  </si>
  <si>
    <t>Zobowiązania z tytułu obligacji</t>
  </si>
  <si>
    <r>
      <t>Zobowiązania z tytułu obligacji</t>
    </r>
    <r>
      <rPr>
        <i/>
        <sz val="11"/>
        <color theme="1"/>
        <rFont val="Calibri"/>
        <family val="2"/>
        <charset val="238"/>
        <scheme val="minor"/>
      </rPr>
      <t xml:space="preserve"> </t>
    </r>
  </si>
  <si>
    <t>Strata na instrumentach pochodnych, netto</t>
  </si>
  <si>
    <t>CI Polsat</t>
  </si>
  <si>
    <r>
      <t>Polsat News 2</t>
    </r>
    <r>
      <rPr>
        <vertAlign val="superscript"/>
        <sz val="11"/>
        <color theme="1"/>
        <rFont val="Calibri"/>
        <family val="2"/>
        <charset val="238"/>
        <scheme val="minor"/>
      </rPr>
      <t>(2)</t>
    </r>
  </si>
  <si>
    <t>Polsat Food</t>
  </si>
  <si>
    <t>n/d</t>
  </si>
  <si>
    <r>
      <t>Kanały Polsatu; zasięg techniczny</t>
    </r>
    <r>
      <rPr>
        <b/>
        <vertAlign val="superscript"/>
        <sz val="11"/>
        <rFont val="Calibri"/>
        <family val="2"/>
        <charset val="238"/>
        <scheme val="minor"/>
      </rPr>
      <t>(1)</t>
    </r>
  </si>
  <si>
    <t>USŁUGI KONTRAKTOWE</t>
  </si>
  <si>
    <t>Łączna liczba RGU na koniec okresu, w tym:</t>
  </si>
  <si>
    <t>Płatna telewizja, w tym:</t>
  </si>
  <si>
    <t>Multiroom</t>
  </si>
  <si>
    <t>Telefonia komórkowa</t>
  </si>
  <si>
    <t>Internet</t>
  </si>
  <si>
    <t>Liczba klientów</t>
  </si>
  <si>
    <t>Średnia liczba RGU, w tym:</t>
  </si>
  <si>
    <t>Średnia liczba klientów</t>
  </si>
  <si>
    <t>ARPU na klienta [PLN]</t>
  </si>
  <si>
    <t xml:space="preserve">Wskaźnik nasycenia RGU na jednego klienta </t>
  </si>
  <si>
    <t>USŁUGI PRZEDPŁACONE</t>
  </si>
  <si>
    <t xml:space="preserve">Płatna telewizja </t>
  </si>
  <si>
    <t xml:space="preserve">Internet </t>
  </si>
  <si>
    <t>ARPU na RGU [PLN]</t>
  </si>
  <si>
    <t>Łączna liczba RGU (kontraktowe+przedpłacone)</t>
  </si>
  <si>
    <t>1Q</t>
  </si>
  <si>
    <t>2Q</t>
  </si>
  <si>
    <t>3Q</t>
  </si>
  <si>
    <t>4Q</t>
  </si>
  <si>
    <t>Aktywa segmentu, w tym:</t>
  </si>
  <si>
    <t>Zyski i straty z działalności inwestycyjnej, netto</t>
  </si>
  <si>
    <t>SEGMENT USŁUG ŚWIADCZONYCH KLIENTOM INDYWIDUALNYM I BIZNESOWYM</t>
  </si>
  <si>
    <t>SEGMENT USŁUG ŚWIADCZONYCH KLIENTOM                                                     INDYWIDUALNYM I BIZNESOWYM</t>
  </si>
  <si>
    <t>SEGMENT USŁUG ŚWIADCZONYCH KLIENTOM                                                                                                               INDYWIDUALNYM I BIZNESOWYM - PRO FORMA</t>
  </si>
  <si>
    <t>Zobowiązania z tytułu koncesji UMTS</t>
  </si>
  <si>
    <t>Relacje z klientami</t>
  </si>
  <si>
    <r>
      <rPr>
        <vertAlign val="superscript"/>
        <sz val="9"/>
        <color theme="1"/>
        <rFont val="Calibri"/>
        <family val="2"/>
        <charset val="238"/>
        <scheme val="minor"/>
      </rPr>
      <t>1</t>
    </r>
    <r>
      <rPr>
        <sz val="9"/>
        <color theme="1"/>
        <rFont val="Calibri"/>
        <family val="2"/>
        <charset val="238"/>
        <scheme val="minor"/>
      </rPr>
      <t xml:space="preserve"> Pozycja ta obejmuje także nabycie zestawów odbiorczych w leasingu operacyjnym.</t>
    </r>
  </si>
  <si>
    <t>Churn na klienta</t>
  </si>
  <si>
    <t>Otrzymane dywidendy</t>
  </si>
  <si>
    <t>Zysk ze sprzedaży rzeczowych aktywów trwałych i wartości niematerialnych</t>
  </si>
  <si>
    <t>Straty z tytułu różnic kursowych, netto</t>
  </si>
  <si>
    <t>Udział w zysku wspólnego przedsięwzięcia wycenianego metodą praw własności</t>
  </si>
  <si>
    <r>
      <t>Udział w zysku wspólnego przedsięwzięcia wycenian</t>
    </r>
    <r>
      <rPr>
        <sz val="11"/>
        <color theme="1"/>
        <rFont val="Calibri"/>
        <family val="2"/>
        <charset val="238"/>
        <scheme val="minor"/>
      </rPr>
      <t>ego</t>
    </r>
    <r>
      <rPr>
        <sz val="11"/>
        <color rgb="FF000000"/>
        <rFont val="Calibri"/>
        <family val="2"/>
        <charset val="238"/>
        <scheme val="minor"/>
      </rPr>
      <t xml:space="preserve"> metodą praw własności</t>
    </r>
  </si>
  <si>
    <t xml:space="preserve">Pożyczki udzielone </t>
  </si>
  <si>
    <t>Inwestycje we wspólne przedsięwzięcia</t>
  </si>
  <si>
    <t>w tym aktywa z tytułu instrumentów pochodnych</t>
  </si>
  <si>
    <t>w tym zobowiązania z tytułu instrumentów pochodnych</t>
  </si>
  <si>
    <t>Wpływy z tytułu realizacji instrumentów pochodnych</t>
  </si>
  <si>
    <t>Zaciągnięcie kredytów</t>
  </si>
  <si>
    <t>Lokaty krótkoterminowe</t>
  </si>
  <si>
    <t>** W tym środki o ograniczonej możliwości dysponowania w kwocie 12,6 mln zł.</t>
  </si>
  <si>
    <t>Środki pieniężne i ich ekwiwalenty na koniec okresu</t>
  </si>
  <si>
    <t>Polsat JimJam</t>
  </si>
  <si>
    <r>
      <t>Udział w oglądalności</t>
    </r>
    <r>
      <rPr>
        <b/>
        <vertAlign val="superscript"/>
        <sz val="11"/>
        <color theme="1"/>
        <rFont val="Calibri"/>
        <family val="2"/>
        <charset val="238"/>
        <scheme val="minor"/>
      </rPr>
      <t>(1) (2)</t>
    </r>
    <r>
      <rPr>
        <b/>
        <sz val="11"/>
        <color theme="1"/>
        <rFont val="Calibri"/>
        <family val="2"/>
        <charset val="238"/>
        <scheme val="minor"/>
      </rPr>
      <t>, w tym:</t>
    </r>
  </si>
  <si>
    <r>
      <t xml:space="preserve">    Kanały tematyczne</t>
    </r>
    <r>
      <rPr>
        <b/>
        <vertAlign val="superscript"/>
        <sz val="11"/>
        <color rgb="FF000000"/>
        <rFont val="Calibri"/>
        <family val="2"/>
        <charset val="238"/>
        <scheme val="minor"/>
      </rPr>
      <t>(2)</t>
    </r>
  </si>
  <si>
    <r>
      <t>Polsat News 2</t>
    </r>
    <r>
      <rPr>
        <vertAlign val="superscript"/>
        <sz val="11"/>
        <color theme="1"/>
        <rFont val="Calibri"/>
        <family val="2"/>
        <charset val="238"/>
        <scheme val="minor"/>
      </rPr>
      <t>(3)</t>
    </r>
  </si>
  <si>
    <r>
      <t>Polsat Viasat Explore</t>
    </r>
    <r>
      <rPr>
        <vertAlign val="superscript"/>
        <sz val="11"/>
        <color theme="1"/>
        <rFont val="Calibri"/>
        <family val="2"/>
        <charset val="238"/>
        <scheme val="minor"/>
      </rPr>
      <t>(4)</t>
    </r>
  </si>
  <si>
    <t>Polsat Viasat History</t>
  </si>
  <si>
    <t>Polsat Viasat Nature</t>
  </si>
  <si>
    <t>Polsat Romans</t>
  </si>
  <si>
    <r>
      <t>Disco Polo Music</t>
    </r>
    <r>
      <rPr>
        <vertAlign val="superscript"/>
        <sz val="11"/>
        <color theme="1"/>
        <rFont val="Calibri"/>
        <family val="2"/>
        <charset val="238"/>
        <scheme val="minor"/>
      </rPr>
      <t>(5)</t>
    </r>
  </si>
  <si>
    <t>TV4</t>
  </si>
  <si>
    <t>TV6</t>
  </si>
  <si>
    <r>
      <t xml:space="preserve">Muzo.tv </t>
    </r>
    <r>
      <rPr>
        <vertAlign val="superscript"/>
        <sz val="11"/>
        <color theme="1"/>
        <rFont val="Calibri"/>
        <family val="2"/>
        <charset val="238"/>
        <scheme val="minor"/>
      </rPr>
      <t>(6)</t>
    </r>
  </si>
  <si>
    <r>
      <t>Udział w rynku reklamy</t>
    </r>
    <r>
      <rPr>
        <b/>
        <vertAlign val="superscript"/>
        <sz val="11"/>
        <rFont val="Calibri"/>
        <family val="2"/>
        <charset val="238"/>
        <scheme val="minor"/>
      </rPr>
      <t>(7)</t>
    </r>
  </si>
  <si>
    <t>Polsat Romance</t>
  </si>
  <si>
    <r>
      <t>Disco Polo Music</t>
    </r>
    <r>
      <rPr>
        <vertAlign val="superscript"/>
        <sz val="11"/>
        <color theme="1"/>
        <rFont val="Calibri"/>
        <family val="2"/>
        <charset val="238"/>
        <scheme val="minor"/>
      </rPr>
      <t>(4)</t>
    </r>
  </si>
  <si>
    <r>
      <t>MUZO.TV</t>
    </r>
    <r>
      <rPr>
        <vertAlign val="superscript"/>
        <sz val="9"/>
        <color theme="1"/>
        <rFont val="Arial Narrow"/>
        <family val="2"/>
        <charset val="238"/>
      </rPr>
      <t>(5)</t>
    </r>
  </si>
  <si>
    <r>
      <t>Polsat Viasat Explore</t>
    </r>
    <r>
      <rPr>
        <vertAlign val="superscript"/>
        <sz val="11"/>
        <color theme="1"/>
        <rFont val="Calibri"/>
        <family val="2"/>
        <charset val="238"/>
        <scheme val="minor"/>
      </rPr>
      <t>(3)</t>
    </r>
  </si>
  <si>
    <t xml:space="preserve">za okres 6 miesięcy zakończony </t>
  </si>
  <si>
    <t>30 czerwca 2015</t>
  </si>
  <si>
    <t>30 czerwca 2014</t>
  </si>
  <si>
    <t>za okres 6 miesięcy zakończony</t>
  </si>
  <si>
    <t>Na dzień 30 czerwca</t>
  </si>
  <si>
    <t>6 miesięcy zakończone 30 czerwca</t>
  </si>
  <si>
    <t>3 miesiące zakończone 30 czerwca</t>
  </si>
  <si>
    <t xml:space="preserve">3 miesiące zakończone 30 czerwca </t>
  </si>
  <si>
    <t xml:space="preserve">6 miesięcy zakończone 30 czerwca </t>
  </si>
  <si>
    <t>Spłata obligacji</t>
  </si>
  <si>
    <t>Wypłacone dywidendy</t>
  </si>
  <si>
    <t>Zapłata za usługi doradcze związane z emisją akcji</t>
  </si>
  <si>
    <t>1,0 p.p.</t>
  </si>
  <si>
    <t>1,1 p.p.</t>
  </si>
  <si>
    <r>
      <rPr>
        <vertAlign val="superscript"/>
        <sz val="9"/>
        <color theme="1"/>
        <rFont val="Calibri"/>
        <family val="2"/>
        <charset val="238"/>
        <scheme val="minor"/>
      </rPr>
      <t>2</t>
    </r>
    <r>
      <rPr>
        <sz val="9"/>
        <color theme="1"/>
        <rFont val="Calibri"/>
        <family val="2"/>
        <charset val="238"/>
        <scheme val="minor"/>
      </rPr>
      <t xml:space="preserve"> Pozycja ta obejmuje także aktywa trwałe zlokalizowane poza granicami Polski w wysokości 19,3 mln zł</t>
    </r>
  </si>
  <si>
    <r>
      <rPr>
        <vertAlign val="superscript"/>
        <sz val="9"/>
        <color theme="1"/>
        <rFont val="Calibri"/>
        <family val="2"/>
        <charset val="238"/>
        <scheme val="minor"/>
      </rPr>
      <t>3</t>
    </r>
    <r>
      <rPr>
        <sz val="9"/>
        <color theme="1"/>
        <rFont val="Calibri"/>
        <family val="2"/>
        <charset val="238"/>
        <scheme val="minor"/>
      </rPr>
      <t xml:space="preserve"> Pozycja ta obejmuje także aktywa trwałe zlokalizowane poza granicami Polski w wysokości 73,1 mln zł.</t>
    </r>
  </si>
  <si>
    <r>
      <rPr>
        <vertAlign val="superscript"/>
        <sz val="9"/>
        <color theme="1"/>
        <rFont val="Calibri"/>
        <family val="2"/>
        <charset val="238"/>
        <scheme val="minor"/>
      </rPr>
      <t>4</t>
    </r>
    <r>
      <rPr>
        <sz val="9"/>
        <color theme="1"/>
        <rFont val="Calibri"/>
        <family val="2"/>
        <charset val="238"/>
        <scheme val="minor"/>
      </rPr>
      <t xml:space="preserve"> Pozycja ta obejmuje głównie należność Spółki z tytułu dywidendy od Telewizja Polsat Sp. z o.o. w kwocie 75 mln zł.</t>
    </r>
  </si>
  <si>
    <t>*** W tym środki o ograniczonej możliwości dysponowania w kwocie 12,8 mln zł.</t>
  </si>
  <si>
    <t>* Obejmuje wpływ instrumentów IRS/CIRS/forward, premie za wcześniejszą spłatę obligacji oraz zapłatę za koszty związane z pozyskaniem finansowania.</t>
  </si>
  <si>
    <t>--</t>
  </si>
  <si>
    <t xml:space="preserve">(1) Nielsen Audience Measurement, udział w oglądalności w grupie wszyscy 16-49 lat, cała doba.
(2) Licząc sumaryczne udziały Grupy Polsat i kanałów tematycznych uwzględniamy moment włączenia kanałów do naszego portfolio.
(3) Do 9 czerwca 2014 kanał nadawał jako Polsat Biznes, obecnie kanał nosi nazwę Polsat News 2.
(4) Kanał do 29 kwietnia 2014 roku nadawał jako Polsat Viasat Explorer.
(5) Kanał nadaje od maja 2014 roku, dane za okres nadawania.
(6) Kanał uruchomiony 26 września 2014 roku, dane za okres nadawania.
(7) Szacunki własne na podstawie danych Starlink.
</t>
  </si>
  <si>
    <t xml:space="preserve">(1) Nielsen Audience Measurement, odsetek telewizyjnych gospodarstw domowych, które mają możliwość odbioru danego kanału; średnia arytmetyczna zasięgów miesięcznych.
(2) Do 9 czerwca 2014 kanał nadawał jako Polsat Biznes, obecnie kanał nosi nazwę Polsat News 2.
(3) Kanał do 29 kwietnia 2014 roku nadawał jako Polsat Viasat Explorer.
(4) Kanał nadaje od maja 2014 roku, dane za okres nadawania.
(5) Kanał uruchomiony 26 września 2014 roku.
</t>
  </si>
  <si>
    <t>1,3 p.p.</t>
  </si>
  <si>
    <r>
      <t xml:space="preserve">31 grudnia 2014 przekształcony </t>
    </r>
    <r>
      <rPr>
        <b/>
        <vertAlign val="superscript"/>
        <sz val="11"/>
        <color rgb="FF000000"/>
        <rFont val="Calibri"/>
        <family val="2"/>
        <charset val="238"/>
        <scheme val="minor"/>
      </rPr>
      <t>(1)</t>
    </r>
  </si>
  <si>
    <r>
      <rPr>
        <vertAlign val="superscript"/>
        <sz val="11"/>
        <color theme="1"/>
        <rFont val="Calibri"/>
        <family val="2"/>
        <charset val="238"/>
        <scheme val="minor"/>
      </rPr>
      <t>(1)</t>
    </r>
    <r>
      <rPr>
        <sz val="11"/>
        <color theme="1"/>
        <rFont val="Calibri"/>
        <family val="2"/>
        <charset val="238"/>
        <scheme val="minor"/>
      </rPr>
      <t xml:space="preserve"> Przekszatłcenie w wyniku finalizacji procesu alokacji ceny nabycia Metelem.</t>
    </r>
  </si>
  <si>
    <t>**</t>
  </si>
  <si>
    <t>***</t>
  </si>
  <si>
    <t xml:space="preserve">ZASTRZEŻNIE                                                                                                                                                                                                                                                                                                                                                                                                                                                                                         W związku z rozpoczętą z dniem 7 maja 2014 roku konsolidacją wyników Metelem Holding Company Limited, pośrednio kontrolującej Polkomtel, Spółka postanowiła dostosować sposób prezentacji danych operacyjnych do nowej struktury i sposobu działania naszej Grupy. Poniżej przedstawiony został nowy układ wskaźników operacyjnych (KPI) obejmujących naszą działalność w segmencie usług świadczonych klientom indywidualnym i biznesowym, w szczególności obejmujących usługi telefonii komórkowej, Internetu oraz płatnej telewizji.         
                                                                                                                                                                                                                                                                                                                                                                                                                                                                                                                       Należy podkreślić, że prezentowane poniżej wskaźniki operacyjne za 2012 i 2013 rok oraz 1Q i 2Q 2014 mają jedynie charakter informacyjny oraz przedstawiają, jaki wpływ na wyniki operacyjne Grupy miałyby wyniki operacyjne grupy Metelem, a w szczególności Polkomtelu, gdyby wchodziła w skład Grupy Polsat w porównywanych okresach. Wskaźniki te zostały przygotowane wyłącznie w celach ilustracyjnych i ze względu na swój charakter prezentują hipotetyczną sytuację, dlatego też nie przedstawiają rzeczywistych wyników operacyjnych Grupy za dane okresy. </t>
  </si>
  <si>
    <r>
      <rPr>
        <b/>
        <sz val="10"/>
        <color theme="1"/>
        <rFont val="Calibri"/>
        <family val="2"/>
        <charset val="238"/>
        <scheme val="minor"/>
      </rPr>
      <t xml:space="preserve">ZASTRZEŻNIE       </t>
    </r>
    <r>
      <rPr>
        <sz val="10"/>
        <color theme="1"/>
        <rFont val="Calibri"/>
        <family val="2"/>
        <charset val="238"/>
        <scheme val="minor"/>
      </rPr>
      <t xml:space="preserve">                                                                                                                                                                                                                                                                                                                                                                                                                                                                      W związku z rozpoczętą z dniem 7 maja 2014 roku konsolidacją wyników Metelem Holding Company Limited, pośrednio kontrolującej Polkomtel, Spółka postanowiła dostosować sposób prezentacji danych operacyjnych do nowej struktury i sposobu działania naszej Grupy. Poniżej przedstawiony został nowy układ wskaźników operacyjnych (KPI) obejmujących naszą działalność w segmencie usług świadczonych klientom indywidualnym i biznesowym, w szczególności obejmujących usługi telefonii komórkowej, Internetu oraz płatnej telewizji.         
                                                                                                                                                                                                                                                                                                                                                                                                                                                                                              Należy podkreślić, że prezentowane poniżej wskaźniki operacyjne za okres 3 i 6 miesięcy zakończony 30 czerwca 2014 roku mają jedynie charakter informacyjny oraz przedstawiają, jaki wpływ na wyniki operacyjne Grupy miałyby wyniki operacyjne grupy Metelem, a w szczególności Polkomtelu, gdyby wchodziła w skład Grupy Polsat w porównywanym okresie. Wskaźniki te zostały przygotowane wyłącznie w celach ilustracyjnych i ze względu na swój charakter prezentują hipotetyczną sytuację, dlatego też nie przedstawiają rzeczywistych wyników operacyjnych Grupy za dane okresy.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</si>
</sst>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 _z_ł_-;\-* #,##0\ _z_ł_-;_-* &quot;-&quot;\ _z_ł_-;_-@_-"/>
    <numFmt numFmtId="164" formatCode="#,##0.0"/>
    <numFmt numFmtId="165" formatCode="0.0"/>
    <numFmt numFmtId="166" formatCode="0.0%"/>
    <numFmt numFmtId="167" formatCode="#\.##0.0"/>
    <numFmt numFmtId="168" formatCode="\-"/>
    <numFmt numFmtId="169" formatCode="###0.0"/>
    <numFmt numFmtId="170" formatCode="_-* #,##0.0\ _z_ł_-;\-* #,##0.0\ _z_ł_-;_-* &quot;-&quot;\ _z_ł_-;_-@_-"/>
    <numFmt numFmtId="171" formatCode="_-* #,##0.00\ [$€-1]_-;\-* #,##0.00\ [$€-1]_-;_-* &quot;-&quot;??\ [$€-1]_-"/>
    <numFmt numFmtId="172" formatCode="#,##0.0;\(#,##0.0\)"/>
    <numFmt numFmtId="173" formatCode="###0.0;\(###0.0\)"/>
    <numFmt numFmtId="174" formatCode="#,##0.0%;\(#,##0.0%\)"/>
    <numFmt numFmtId="175" formatCode="#,##0.00%;\(#,##0.00%\)"/>
  </numFmts>
  <fonts count="44">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11"/>
      <color indexed="8"/>
      <name val="Czcionka tekstu podstawowego"/>
      <family val="2"/>
      <charset val="238"/>
    </font>
    <font>
      <b/>
      <sz val="11"/>
      <color indexed="8"/>
      <name val="Calibri"/>
      <family val="2"/>
      <charset val="238"/>
    </font>
    <font>
      <sz val="11"/>
      <color theme="1"/>
      <name val="Calibri"/>
      <family val="2"/>
      <charset val="238"/>
      <scheme val="minor"/>
    </font>
    <font>
      <b/>
      <sz val="11"/>
      <color indexed="8"/>
      <name val="Calibri"/>
      <family val="2"/>
      <charset val="238"/>
      <scheme val="minor"/>
    </font>
    <font>
      <sz val="11"/>
      <color rgb="FF000000"/>
      <name val="Calibri"/>
      <family val="2"/>
      <charset val="238"/>
      <scheme val="minor"/>
    </font>
    <font>
      <b/>
      <sz val="11"/>
      <color theme="1"/>
      <name val="Calibri"/>
      <family val="2"/>
      <charset val="238"/>
      <scheme val="minor"/>
    </font>
    <font>
      <b/>
      <sz val="11"/>
      <color rgb="FF000000"/>
      <name val="Calibri"/>
      <family val="2"/>
      <charset val="238"/>
      <scheme val="minor"/>
    </font>
    <font>
      <b/>
      <i/>
      <sz val="11"/>
      <color rgb="FF000000"/>
      <name val="Calibri"/>
      <family val="2"/>
      <charset val="238"/>
      <scheme val="minor"/>
    </font>
    <font>
      <b/>
      <sz val="11"/>
      <name val="Calibri"/>
      <family val="2"/>
      <charset val="238"/>
      <scheme val="minor"/>
    </font>
    <font>
      <sz val="11"/>
      <name val="Calibri"/>
      <family val="2"/>
      <charset val="238"/>
      <scheme val="minor"/>
    </font>
    <font>
      <b/>
      <vertAlign val="superscript"/>
      <sz val="11"/>
      <color rgb="FF000000"/>
      <name val="Calibri"/>
      <family val="2"/>
      <charset val="238"/>
      <scheme val="minor"/>
    </font>
    <font>
      <vertAlign val="superscript"/>
      <sz val="9"/>
      <color theme="1"/>
      <name val="Calibri"/>
      <family val="2"/>
      <charset val="238"/>
      <scheme val="minor"/>
    </font>
    <font>
      <sz val="9"/>
      <color theme="1"/>
      <name val="Calibri"/>
      <family val="2"/>
      <charset val="238"/>
      <scheme val="minor"/>
    </font>
    <font>
      <b/>
      <sz val="9"/>
      <color indexed="8"/>
      <name val="Arial Narrow"/>
      <family val="2"/>
      <charset val="238"/>
    </font>
    <font>
      <b/>
      <vertAlign val="superscript"/>
      <sz val="11"/>
      <color theme="1"/>
      <name val="Calibri"/>
      <family val="2"/>
      <charset val="238"/>
      <scheme val="minor"/>
    </font>
    <font>
      <b/>
      <vertAlign val="superscript"/>
      <sz val="11"/>
      <name val="Calibri"/>
      <family val="2"/>
      <charset val="238"/>
      <scheme val="minor"/>
    </font>
    <font>
      <b/>
      <sz val="12"/>
      <color theme="9"/>
      <name val="Calibri"/>
      <family val="2"/>
      <charset val="238"/>
      <scheme val="minor"/>
    </font>
    <font>
      <i/>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zcionka tekstu podstawowego"/>
      <family val="2"/>
      <charset val="238"/>
    </font>
    <font>
      <b/>
      <sz val="10"/>
      <color indexed="8"/>
      <name val="Calibri"/>
      <family val="2"/>
      <charset val="238"/>
      <scheme val="minor"/>
    </font>
    <font>
      <b/>
      <sz val="10"/>
      <color rgb="FF000000"/>
      <name val="Calibri"/>
      <family val="2"/>
      <charset val="238"/>
      <scheme val="minor"/>
    </font>
    <font>
      <b/>
      <i/>
      <sz val="10"/>
      <color rgb="FF000000"/>
      <name val="Calibri"/>
      <family val="2"/>
      <charset val="238"/>
      <scheme val="minor"/>
    </font>
    <font>
      <vertAlign val="superscript"/>
      <sz val="11"/>
      <color theme="1"/>
      <name val="Calibri"/>
      <family val="2"/>
      <charset val="238"/>
      <scheme val="minor"/>
    </font>
    <font>
      <b/>
      <sz val="11"/>
      <name val="Calibri"/>
      <family val="2"/>
      <charset val="238"/>
    </font>
    <font>
      <b/>
      <i/>
      <sz val="11"/>
      <name val="Calibri"/>
      <family val="2"/>
      <charset val="238"/>
      <scheme val="minor"/>
    </font>
    <font>
      <i/>
      <sz val="11"/>
      <name val="Calibri"/>
      <family val="2"/>
      <charset val="238"/>
      <scheme val="minor"/>
    </font>
    <font>
      <b/>
      <i/>
      <sz val="11"/>
      <color theme="1"/>
      <name val="Calibri"/>
      <family val="2"/>
      <charset val="238"/>
      <scheme val="minor"/>
    </font>
    <font>
      <b/>
      <sz val="11"/>
      <color rgb="FFFD8A00"/>
      <name val="Calibri"/>
      <family val="2"/>
      <charset val="238"/>
      <scheme val="minor"/>
    </font>
    <font>
      <i/>
      <sz val="11"/>
      <color rgb="FF000000"/>
      <name val="Calibri"/>
      <family val="2"/>
      <charset val="238"/>
      <scheme val="minor"/>
    </font>
    <font>
      <sz val="11"/>
      <color theme="1"/>
      <name val="Czcionka tekstu podstawowego"/>
      <family val="2"/>
      <charset val="238"/>
    </font>
    <font>
      <b/>
      <sz val="11"/>
      <color theme="1"/>
      <name val="Czcionka tekstu podstawowego"/>
      <family val="2"/>
      <charset val="238"/>
    </font>
    <font>
      <b/>
      <sz val="11"/>
      <color theme="9"/>
      <name val="Calibri"/>
      <family val="2"/>
      <charset val="238"/>
      <scheme val="minor"/>
    </font>
    <font>
      <i/>
      <sz val="11"/>
      <color theme="1"/>
      <name val="Czcionka tekstu podstawowego"/>
      <family val="2"/>
      <charset val="238"/>
    </font>
    <font>
      <vertAlign val="superscript"/>
      <sz val="9"/>
      <color theme="1"/>
      <name val="Arial Narrow"/>
      <family val="2"/>
      <charset val="238"/>
    </font>
    <font>
      <sz val="9"/>
      <color theme="1"/>
      <name val="Arial Narrow"/>
      <family val="2"/>
      <charset val="238"/>
    </font>
    <font>
      <b/>
      <sz val="9"/>
      <color theme="1"/>
      <name val="Arial Narrow"/>
      <family val="2"/>
      <charset val="238"/>
    </font>
    <font>
      <b/>
      <i/>
      <sz val="9"/>
      <color theme="1"/>
      <name val="Arial Narrow"/>
      <family val="2"/>
      <charset val="238"/>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mediumGray">
        <fgColor theme="0" tint="-4.9989318521683403E-2"/>
        <bgColor rgb="FFFFC000"/>
      </patternFill>
    </fill>
    <fill>
      <patternFill patternType="solid">
        <fgColor theme="0"/>
        <bgColor theme="0"/>
      </patternFill>
    </fill>
    <fill>
      <patternFill patternType="mediumGray">
        <fgColor rgb="FFFFC000"/>
      </patternFill>
    </fill>
    <fill>
      <patternFill patternType="mediumGray">
        <fgColor rgb="FFFFC000"/>
        <bgColor theme="0" tint="-4.9989318521683403E-2"/>
      </patternFill>
    </fill>
    <fill>
      <patternFill patternType="mediumGray">
        <fgColor rgb="FFFFC000"/>
        <bgColor rgb="FFFFC000"/>
      </patternFill>
    </fill>
    <fill>
      <patternFill patternType="mediumGray">
        <fgColor rgb="FFFFC000"/>
        <bgColor theme="0"/>
      </patternFill>
    </fill>
    <fill>
      <patternFill patternType="solid">
        <fgColor rgb="FFFFFFFF"/>
        <bgColor indexed="64"/>
      </patternFill>
    </fill>
  </fills>
  <borders count="37">
    <border>
      <left/>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tted">
        <color indexed="64"/>
      </top>
      <bottom/>
      <diagonal/>
    </border>
    <border>
      <left style="medium">
        <color indexed="64"/>
      </left>
      <right/>
      <top style="hair">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right style="medium">
        <color indexed="64"/>
      </right>
      <top/>
      <bottom style="hair">
        <color indexed="64"/>
      </bottom>
      <diagonal/>
    </border>
    <border>
      <left style="medium">
        <color indexed="64"/>
      </left>
      <right/>
      <top/>
      <bottom style="hair">
        <color indexed="64"/>
      </bottom>
      <diagonal/>
    </border>
    <border>
      <left/>
      <right/>
      <top style="hair">
        <color rgb="FFF7A833"/>
      </top>
      <bottom/>
      <diagonal/>
    </border>
  </borders>
  <cellStyleXfs count="7">
    <xf numFmtId="0" fontId="0" fillId="0" borderId="0"/>
    <xf numFmtId="9" fontId="5" fillId="0" borderId="0" applyFont="0" applyFill="0" applyBorder="0" applyAlignment="0" applyProtection="0"/>
    <xf numFmtId="9" fontId="4" fillId="0" borderId="0" applyFont="0" applyFill="0" applyBorder="0" applyAlignment="0" applyProtection="0"/>
    <xf numFmtId="171" fontId="36" fillId="0" borderId="0"/>
    <xf numFmtId="9" fontId="36" fillId="0" borderId="0" applyFont="0" applyFill="0" applyBorder="0" applyAlignment="0" applyProtection="0"/>
    <xf numFmtId="171" fontId="36" fillId="0" borderId="0"/>
    <xf numFmtId="171" fontId="36" fillId="0" borderId="0"/>
  </cellStyleXfs>
  <cellXfs count="484">
    <xf numFmtId="0" fontId="0" fillId="0" borderId="0" xfId="0"/>
    <xf numFmtId="0" fontId="7" fillId="0" borderId="0" xfId="0" applyFont="1"/>
    <xf numFmtId="0" fontId="9" fillId="3" borderId="10" xfId="0" applyFont="1" applyFill="1" applyBorder="1" applyAlignment="1">
      <alignment vertical="center" wrapText="1"/>
    </xf>
    <xf numFmtId="0" fontId="11" fillId="3" borderId="10" xfId="0" applyFont="1" applyFill="1" applyBorder="1" applyAlignment="1">
      <alignment vertical="center" wrapText="1"/>
    </xf>
    <xf numFmtId="0" fontId="11" fillId="4" borderId="2" xfId="0" applyFont="1" applyFill="1" applyBorder="1" applyAlignment="1">
      <alignment horizontal="right" vertical="center" wrapText="1"/>
    </xf>
    <xf numFmtId="0" fontId="12" fillId="4" borderId="8" xfId="0" applyFont="1" applyFill="1" applyBorder="1" applyAlignment="1">
      <alignment horizontal="right" vertical="center" wrapText="1"/>
    </xf>
    <xf numFmtId="0" fontId="18" fillId="0" borderId="0" xfId="0" applyFont="1" applyFill="1" applyBorder="1" applyAlignment="1">
      <alignment vertical="center" wrapText="1"/>
    </xf>
    <xf numFmtId="0" fontId="13" fillId="3" borderId="5" xfId="0" applyFont="1" applyFill="1" applyBorder="1" applyAlignment="1">
      <alignment vertical="center" wrapText="1"/>
    </xf>
    <xf numFmtId="0" fontId="9" fillId="3" borderId="7" xfId="0" applyFont="1" applyFill="1" applyBorder="1" applyAlignment="1">
      <alignment vertical="center"/>
    </xf>
    <xf numFmtId="0" fontId="9" fillId="3" borderId="12" xfId="0" applyFont="1" applyFill="1" applyBorder="1" applyAlignment="1">
      <alignment vertical="center"/>
    </xf>
    <xf numFmtId="0" fontId="12" fillId="4" borderId="6" xfId="0" applyFont="1" applyFill="1" applyBorder="1" applyAlignment="1">
      <alignment horizontal="right" vertical="center" wrapText="1"/>
    </xf>
    <xf numFmtId="0" fontId="11" fillId="4" borderId="1" xfId="0" applyFont="1" applyFill="1" applyBorder="1" applyAlignment="1">
      <alignment horizontal="right" vertical="center" wrapText="1"/>
    </xf>
    <xf numFmtId="0" fontId="7" fillId="3" borderId="12" xfId="0" applyFont="1" applyFill="1" applyBorder="1" applyAlignment="1">
      <alignment vertical="center"/>
    </xf>
    <xf numFmtId="0" fontId="7" fillId="3" borderId="7" xfId="0" applyFont="1" applyFill="1" applyBorder="1" applyAlignment="1">
      <alignment vertical="center"/>
    </xf>
    <xf numFmtId="0" fontId="11" fillId="3" borderId="12" xfId="0" applyFont="1" applyFill="1" applyBorder="1" applyAlignment="1">
      <alignment vertical="center"/>
    </xf>
    <xf numFmtId="0" fontId="11" fillId="3" borderId="5" xfId="0" applyFont="1" applyFill="1" applyBorder="1" applyAlignment="1">
      <alignment vertical="center"/>
    </xf>
    <xf numFmtId="3" fontId="7" fillId="3" borderId="0" xfId="0" applyNumberFormat="1" applyFont="1" applyFill="1" applyBorder="1" applyAlignment="1">
      <alignment horizontal="right" vertical="center"/>
    </xf>
    <xf numFmtId="3" fontId="13" fillId="2" borderId="5" xfId="0" applyNumberFormat="1" applyFont="1" applyFill="1" applyBorder="1" applyAlignment="1">
      <alignment horizontal="right" vertical="center" wrapText="1"/>
    </xf>
    <xf numFmtId="3" fontId="13" fillId="3" borderId="1" xfId="0" applyNumberFormat="1" applyFont="1" applyFill="1" applyBorder="1" applyAlignment="1">
      <alignment horizontal="right" vertical="center" wrapText="1"/>
    </xf>
    <xf numFmtId="3" fontId="14" fillId="2" borderId="7" xfId="0" applyNumberFormat="1" applyFont="1" applyFill="1" applyBorder="1" applyAlignment="1">
      <alignment horizontal="right" vertical="center" wrapText="1"/>
    </xf>
    <xf numFmtId="3" fontId="14" fillId="3" borderId="0" xfId="0" applyNumberFormat="1" applyFont="1" applyFill="1" applyBorder="1" applyAlignment="1">
      <alignment horizontal="right" vertical="center" wrapText="1"/>
    </xf>
    <xf numFmtId="0" fontId="10" fillId="7" borderId="5" xfId="0" applyFont="1" applyFill="1" applyBorder="1" applyAlignment="1">
      <alignment vertical="center"/>
    </xf>
    <xf numFmtId="0" fontId="10" fillId="9" borderId="5" xfId="0" applyFont="1" applyFill="1" applyBorder="1" applyAlignment="1">
      <alignment vertical="center"/>
    </xf>
    <xf numFmtId="0" fontId="10" fillId="3" borderId="12" xfId="0" applyFont="1" applyFill="1" applyBorder="1" applyAlignment="1">
      <alignment vertical="center"/>
    </xf>
    <xf numFmtId="0" fontId="0" fillId="3" borderId="0" xfId="0" applyFill="1"/>
    <xf numFmtId="0" fontId="21" fillId="3" borderId="0" xfId="0" applyFont="1" applyFill="1" applyAlignment="1">
      <alignment vertical="center"/>
    </xf>
    <xf numFmtId="0" fontId="7" fillId="3" borderId="10" xfId="0" applyFont="1" applyFill="1" applyBorder="1" applyAlignment="1">
      <alignment vertical="center"/>
    </xf>
    <xf numFmtId="0" fontId="10" fillId="3" borderId="10" xfId="0" applyFont="1" applyFill="1" applyBorder="1" applyAlignment="1">
      <alignment vertical="center"/>
    </xf>
    <xf numFmtId="0" fontId="7" fillId="3" borderId="7" xfId="0" applyFont="1" applyFill="1" applyBorder="1" applyAlignment="1">
      <alignment vertical="center" wrapText="1"/>
    </xf>
    <xf numFmtId="0" fontId="8" fillId="5" borderId="1" xfId="0" applyFont="1" applyFill="1" applyBorder="1" applyAlignment="1">
      <alignment horizontal="right" vertical="center"/>
    </xf>
    <xf numFmtId="0" fontId="11" fillId="4" borderId="3" xfId="0" applyFont="1" applyFill="1" applyBorder="1" applyAlignment="1">
      <alignment horizontal="right" vertical="center" wrapText="1"/>
    </xf>
    <xf numFmtId="0" fontId="8" fillId="5" borderId="10" xfId="0" applyFont="1" applyFill="1" applyBorder="1" applyAlignment="1">
      <alignment horizontal="right" vertical="center"/>
    </xf>
    <xf numFmtId="0" fontId="9" fillId="3" borderId="10" xfId="0" applyFont="1" applyFill="1" applyBorder="1" applyAlignment="1">
      <alignment vertical="center"/>
    </xf>
    <xf numFmtId="0" fontId="11" fillId="10" borderId="5" xfId="0" applyFont="1" applyFill="1" applyBorder="1" applyAlignment="1">
      <alignment vertical="center"/>
    </xf>
    <xf numFmtId="0" fontId="10" fillId="7" borderId="5" xfId="0" applyFont="1" applyFill="1" applyBorder="1" applyAlignment="1">
      <alignment vertical="center" wrapText="1"/>
    </xf>
    <xf numFmtId="0" fontId="10" fillId="6" borderId="5" xfId="0" applyFont="1" applyFill="1" applyBorder="1" applyAlignment="1">
      <alignment vertical="center" wrapText="1"/>
    </xf>
    <xf numFmtId="4" fontId="11" fillId="6" borderId="1" xfId="0" applyNumberFormat="1" applyFont="1" applyFill="1" applyBorder="1" applyAlignment="1">
      <alignment vertical="center" wrapText="1"/>
    </xf>
    <xf numFmtId="0" fontId="10" fillId="0" borderId="5" xfId="0" applyFont="1" applyBorder="1" applyAlignment="1">
      <alignment vertical="center" wrapText="1"/>
    </xf>
    <xf numFmtId="0" fontId="11" fillId="3" borderId="12" xfId="0" applyFont="1" applyFill="1" applyBorder="1" applyAlignment="1">
      <alignment vertical="center" wrapText="1"/>
    </xf>
    <xf numFmtId="0" fontId="0" fillId="3" borderId="12" xfId="0" applyFill="1" applyBorder="1" applyAlignment="1">
      <alignment vertical="center"/>
    </xf>
    <xf numFmtId="0" fontId="0" fillId="3" borderId="2" xfId="0" applyFill="1" applyBorder="1" applyAlignment="1">
      <alignment vertical="center"/>
    </xf>
    <xf numFmtId="0" fontId="0" fillId="2" borderId="12" xfId="0" applyFill="1" applyBorder="1" applyAlignment="1">
      <alignment vertical="center"/>
    </xf>
    <xf numFmtId="0" fontId="8" fillId="10" borderId="12" xfId="0" applyFont="1" applyFill="1" applyBorder="1" applyAlignment="1">
      <alignment vertical="center"/>
    </xf>
    <xf numFmtId="0" fontId="8" fillId="10" borderId="10" xfId="0" applyFont="1" applyFill="1" applyBorder="1" applyAlignment="1">
      <alignment vertical="center"/>
    </xf>
    <xf numFmtId="166" fontId="10" fillId="10" borderId="3" xfId="1" applyNumberFormat="1" applyFont="1" applyFill="1" applyBorder="1" applyAlignment="1">
      <alignment vertical="center"/>
    </xf>
    <xf numFmtId="166" fontId="10" fillId="8" borderId="10" xfId="1" applyNumberFormat="1" applyFont="1" applyFill="1" applyBorder="1" applyAlignment="1">
      <alignment vertical="center"/>
    </xf>
    <xf numFmtId="0" fontId="0" fillId="0" borderId="0" xfId="0" applyAlignment="1">
      <alignment vertical="center"/>
    </xf>
    <xf numFmtId="0" fontId="7" fillId="3" borderId="14" xfId="0" applyFont="1" applyFill="1" applyBorder="1" applyAlignment="1">
      <alignment vertical="center" wrapText="1"/>
    </xf>
    <xf numFmtId="0" fontId="7" fillId="3" borderId="18" xfId="0" applyFont="1" applyFill="1" applyBorder="1" applyAlignment="1">
      <alignment vertical="center" wrapText="1"/>
    </xf>
    <xf numFmtId="0" fontId="10" fillId="3" borderId="18" xfId="0" applyFont="1" applyFill="1" applyBorder="1" applyAlignment="1">
      <alignment vertical="center" wrapText="1"/>
    </xf>
    <xf numFmtId="0" fontId="7" fillId="3" borderId="15" xfId="0" applyFont="1" applyFill="1" applyBorder="1" applyAlignment="1">
      <alignment vertical="center" wrapText="1"/>
    </xf>
    <xf numFmtId="3" fontId="10" fillId="3" borderId="0" xfId="0" applyNumberFormat="1" applyFont="1" applyFill="1" applyBorder="1" applyAlignment="1">
      <alignment horizontal="right" vertical="center"/>
    </xf>
    <xf numFmtId="0" fontId="0" fillId="3" borderId="0" xfId="0" applyFill="1" applyAlignment="1">
      <alignment vertical="center"/>
    </xf>
    <xf numFmtId="0" fontId="25" fillId="0" borderId="0" xfId="0" applyFont="1" applyAlignment="1">
      <alignment vertical="center"/>
    </xf>
    <xf numFmtId="0" fontId="26" fillId="5" borderId="10" xfId="0" applyFont="1" applyFill="1" applyBorder="1" applyAlignment="1">
      <alignment horizontal="right" vertical="center"/>
    </xf>
    <xf numFmtId="0" fontId="27" fillId="4" borderId="3" xfId="0" applyFont="1" applyFill="1" applyBorder="1" applyAlignment="1">
      <alignment horizontal="right" vertical="center" wrapText="1"/>
    </xf>
    <xf numFmtId="0" fontId="28" fillId="4" borderId="11" xfId="0" applyFont="1" applyFill="1" applyBorder="1" applyAlignment="1">
      <alignment horizontal="right" vertical="center" wrapText="1"/>
    </xf>
    <xf numFmtId="41" fontId="7" fillId="2" borderId="7" xfId="0" applyNumberFormat="1" applyFont="1" applyFill="1" applyBorder="1" applyAlignment="1">
      <alignment horizontal="right" vertical="center" wrapText="1"/>
    </xf>
    <xf numFmtId="41" fontId="7" fillId="3" borderId="0" xfId="0" applyNumberFormat="1" applyFont="1" applyFill="1" applyBorder="1" applyAlignment="1">
      <alignment horizontal="right" vertical="center" wrapText="1"/>
    </xf>
    <xf numFmtId="0" fontId="10" fillId="3" borderId="0" xfId="0" applyFont="1" applyFill="1" applyBorder="1" applyAlignment="1">
      <alignment vertical="center"/>
    </xf>
    <xf numFmtId="0" fontId="11" fillId="3" borderId="0" xfId="0" applyFont="1" applyFill="1" applyBorder="1" applyAlignment="1">
      <alignment horizontal="right" vertical="center" wrapText="1"/>
    </xf>
    <xf numFmtId="0" fontId="8" fillId="6" borderId="0" xfId="0" applyFont="1" applyFill="1" applyBorder="1" applyAlignment="1">
      <alignment horizontal="right" vertical="center"/>
    </xf>
    <xf numFmtId="0" fontId="7" fillId="3" borderId="0" xfId="0" applyFont="1" applyFill="1" applyAlignment="1">
      <alignment vertical="center"/>
    </xf>
    <xf numFmtId="0" fontId="28" fillId="4" borderId="6" xfId="0" applyFont="1" applyFill="1" applyBorder="1" applyAlignment="1">
      <alignment horizontal="right" vertical="center" wrapText="1"/>
    </xf>
    <xf numFmtId="0" fontId="10" fillId="7" borderId="12" xfId="0" applyFont="1" applyFill="1" applyBorder="1" applyAlignment="1">
      <alignment vertical="center" wrapText="1"/>
    </xf>
    <xf numFmtId="0" fontId="10" fillId="7" borderId="10" xfId="0" applyFont="1" applyFill="1" applyBorder="1" applyAlignment="1">
      <alignment vertical="center" wrapText="1"/>
    </xf>
    <xf numFmtId="0" fontId="7" fillId="3" borderId="10" xfId="0" applyFont="1" applyFill="1" applyBorder="1" applyAlignment="1">
      <alignment vertical="center" wrapText="1"/>
    </xf>
    <xf numFmtId="0" fontId="10" fillId="7" borderId="7" xfId="0" applyFont="1" applyFill="1" applyBorder="1" applyAlignment="1">
      <alignment vertical="center" wrapText="1"/>
    </xf>
    <xf numFmtId="0" fontId="9" fillId="3" borderId="5" xfId="0" applyFont="1" applyFill="1" applyBorder="1" applyAlignment="1">
      <alignment vertical="center" wrapText="1"/>
    </xf>
    <xf numFmtId="0" fontId="7" fillId="3" borderId="12" xfId="0" applyFont="1" applyFill="1" applyBorder="1" applyAlignment="1">
      <alignment vertical="center" wrapText="1"/>
    </xf>
    <xf numFmtId="0" fontId="0" fillId="0" borderId="0" xfId="0" applyFill="1" applyBorder="1"/>
    <xf numFmtId="0" fontId="26" fillId="5" borderId="3" xfId="0" applyFont="1" applyFill="1" applyBorder="1" applyAlignment="1">
      <alignment horizontal="right" vertical="center"/>
    </xf>
    <xf numFmtId="41" fontId="7" fillId="2" borderId="0" xfId="0" applyNumberFormat="1" applyFont="1" applyFill="1" applyBorder="1" applyAlignment="1">
      <alignment horizontal="right" vertical="center" wrapText="1"/>
    </xf>
    <xf numFmtId="3" fontId="7" fillId="0" borderId="0" xfId="0" applyNumberFormat="1" applyFont="1" applyFill="1" applyBorder="1" applyAlignment="1">
      <alignment horizontal="right" vertical="center"/>
    </xf>
    <xf numFmtId="0" fontId="10" fillId="7" borderId="10" xfId="0" applyFont="1" applyFill="1" applyBorder="1" applyAlignment="1">
      <alignment vertical="center"/>
    </xf>
    <xf numFmtId="3" fontId="10" fillId="0" borderId="0" xfId="0" applyNumberFormat="1" applyFont="1" applyFill="1" applyBorder="1" applyAlignment="1">
      <alignment horizontal="right" vertical="center"/>
    </xf>
    <xf numFmtId="0" fontId="9" fillId="3" borderId="12" xfId="0" applyFont="1" applyFill="1" applyBorder="1"/>
    <xf numFmtId="0" fontId="9" fillId="3" borderId="7" xfId="0" applyFont="1" applyFill="1" applyBorder="1"/>
    <xf numFmtId="0" fontId="9" fillId="3" borderId="7" xfId="0" applyFont="1" applyFill="1" applyBorder="1" applyAlignment="1">
      <alignment wrapText="1"/>
    </xf>
    <xf numFmtId="0" fontId="9" fillId="3" borderId="10" xfId="0" applyFont="1" applyFill="1" applyBorder="1"/>
    <xf numFmtId="3" fontId="9" fillId="0" borderId="0" xfId="0" applyNumberFormat="1" applyFont="1" applyFill="1" applyBorder="1" applyAlignment="1">
      <alignment horizontal="right" vertical="center"/>
    </xf>
    <xf numFmtId="3" fontId="11" fillId="0" borderId="0" xfId="0" applyNumberFormat="1" applyFont="1" applyFill="1" applyBorder="1" applyAlignment="1">
      <alignment horizontal="right" vertical="center"/>
    </xf>
    <xf numFmtId="0" fontId="7" fillId="3" borderId="0" xfId="0" applyFont="1" applyFill="1"/>
    <xf numFmtId="165" fontId="14" fillId="3" borderId="2" xfId="0" applyNumberFormat="1" applyFont="1" applyFill="1" applyBorder="1" applyAlignment="1">
      <alignment horizontal="right" vertical="center" wrapText="1"/>
    </xf>
    <xf numFmtId="166" fontId="14" fillId="3" borderId="0" xfId="0" applyNumberFormat="1" applyFont="1" applyFill="1" applyBorder="1" applyAlignment="1">
      <alignment horizontal="right" vertical="center" wrapText="1"/>
    </xf>
    <xf numFmtId="0" fontId="7" fillId="11" borderId="18" xfId="0" applyFont="1" applyFill="1" applyBorder="1" applyAlignment="1">
      <alignment wrapText="1"/>
    </xf>
    <xf numFmtId="3" fontId="14" fillId="0" borderId="0" xfId="0" applyNumberFormat="1" applyFont="1" applyFill="1" applyBorder="1" applyAlignment="1">
      <alignment horizontal="right" vertical="center" wrapText="1"/>
    </xf>
    <xf numFmtId="166" fontId="14" fillId="0" borderId="0" xfId="0" applyNumberFormat="1" applyFont="1" applyFill="1" applyBorder="1" applyAlignment="1">
      <alignment horizontal="right" vertical="center" wrapText="1"/>
    </xf>
    <xf numFmtId="3" fontId="13" fillId="0" borderId="0" xfId="0" applyNumberFormat="1" applyFont="1" applyFill="1" applyBorder="1" applyAlignment="1">
      <alignment horizontal="right" vertical="center" wrapText="1"/>
    </xf>
    <xf numFmtId="166" fontId="13" fillId="0" borderId="0" xfId="0" applyNumberFormat="1" applyFont="1" applyFill="1" applyBorder="1" applyAlignment="1">
      <alignment horizontal="right" vertical="center" wrapText="1"/>
    </xf>
    <xf numFmtId="0" fontId="13" fillId="0" borderId="0" xfId="0" quotePrefix="1" applyFont="1" applyFill="1" applyBorder="1" applyAlignment="1">
      <alignment horizontal="right" vertical="center" wrapText="1"/>
    </xf>
    <xf numFmtId="0" fontId="14" fillId="0" borderId="0" xfId="0" quotePrefix="1" applyFont="1" applyFill="1" applyBorder="1" applyAlignment="1">
      <alignment horizontal="right" vertical="center" wrapText="1"/>
    </xf>
    <xf numFmtId="0" fontId="14" fillId="0" borderId="0" xfId="0" applyFont="1" applyFill="1" applyBorder="1" applyAlignment="1">
      <alignment horizontal="right" vertical="center" wrapText="1"/>
    </xf>
    <xf numFmtId="165" fontId="14" fillId="0" borderId="0" xfId="0" applyNumberFormat="1" applyFont="1" applyFill="1" applyBorder="1" applyAlignment="1">
      <alignment horizontal="right" vertical="center" wrapText="1"/>
    </xf>
    <xf numFmtId="3" fontId="6" fillId="0" borderId="0" xfId="0" applyNumberFormat="1" applyFont="1" applyFill="1" applyBorder="1" applyAlignment="1">
      <alignment vertical="center"/>
    </xf>
    <xf numFmtId="165" fontId="14" fillId="3" borderId="0" xfId="0" applyNumberFormat="1" applyFont="1" applyFill="1" applyBorder="1" applyAlignment="1">
      <alignment horizontal="right" vertical="center" wrapText="1"/>
    </xf>
    <xf numFmtId="0" fontId="10" fillId="3" borderId="14" xfId="0" applyFont="1" applyFill="1" applyBorder="1" applyAlignment="1">
      <alignment vertical="center" wrapText="1"/>
    </xf>
    <xf numFmtId="0" fontId="11" fillId="3" borderId="18" xfId="0" applyFont="1" applyFill="1" applyBorder="1" applyAlignment="1">
      <alignment vertical="center" wrapText="1"/>
    </xf>
    <xf numFmtId="0" fontId="7" fillId="3" borderId="14" xfId="0" applyFont="1" applyFill="1" applyBorder="1"/>
    <xf numFmtId="0" fontId="7" fillId="3" borderId="18" xfId="0" applyFont="1" applyFill="1" applyBorder="1"/>
    <xf numFmtId="0" fontId="7" fillId="3" borderId="15" xfId="0" applyFont="1" applyFill="1" applyBorder="1"/>
    <xf numFmtId="0" fontId="7" fillId="3" borderId="19" xfId="0" applyFont="1" applyFill="1" applyBorder="1" applyAlignment="1">
      <alignment vertical="center" wrapText="1"/>
    </xf>
    <xf numFmtId="41" fontId="7" fillId="2" borderId="20" xfId="0" applyNumberFormat="1" applyFont="1" applyFill="1" applyBorder="1" applyAlignment="1">
      <alignment horizontal="right" vertical="center" wrapText="1"/>
    </xf>
    <xf numFmtId="41" fontId="7" fillId="3" borderId="21" xfId="0" applyNumberFormat="1" applyFont="1" applyFill="1" applyBorder="1" applyAlignment="1">
      <alignment horizontal="right" vertical="center" wrapText="1"/>
    </xf>
    <xf numFmtId="41" fontId="10" fillId="2" borderId="7" xfId="0" applyNumberFormat="1" applyFont="1" applyFill="1" applyBorder="1" applyAlignment="1">
      <alignment horizontal="right" vertical="center" wrapText="1"/>
    </xf>
    <xf numFmtId="164" fontId="7" fillId="2" borderId="2" xfId="0" applyNumberFormat="1" applyFont="1" applyFill="1" applyBorder="1" applyAlignment="1">
      <alignment horizontal="right" vertical="center"/>
    </xf>
    <xf numFmtId="164" fontId="7" fillId="2" borderId="0" xfId="0" applyNumberFormat="1" applyFont="1" applyFill="1" applyBorder="1" applyAlignment="1">
      <alignment horizontal="right" vertical="center"/>
    </xf>
    <xf numFmtId="164" fontId="7" fillId="3" borderId="0" xfId="0" applyNumberFormat="1" applyFont="1" applyFill="1" applyBorder="1" applyAlignment="1">
      <alignment horizontal="right" vertical="center"/>
    </xf>
    <xf numFmtId="164" fontId="10" fillId="7" borderId="1" xfId="0" applyNumberFormat="1" applyFont="1" applyFill="1" applyBorder="1" applyAlignment="1">
      <alignment horizontal="right" vertical="center"/>
    </xf>
    <xf numFmtId="164" fontId="7" fillId="3" borderId="2" xfId="0" applyNumberFormat="1" applyFont="1" applyFill="1" applyBorder="1" applyAlignment="1">
      <alignment horizontal="right" vertical="center"/>
    </xf>
    <xf numFmtId="164" fontId="7" fillId="3" borderId="3" xfId="0" applyNumberFormat="1" applyFont="1" applyFill="1" applyBorder="1" applyAlignment="1">
      <alignment horizontal="right" vertical="center"/>
    </xf>
    <xf numFmtId="167" fontId="7" fillId="2" borderId="2" xfId="0" applyNumberFormat="1" applyFont="1" applyFill="1" applyBorder="1" applyAlignment="1">
      <alignment horizontal="right" vertical="center"/>
    </xf>
    <xf numFmtId="164" fontId="7" fillId="2" borderId="3" xfId="0" applyNumberFormat="1" applyFont="1" applyFill="1" applyBorder="1" applyAlignment="1">
      <alignment horizontal="right" vertical="center"/>
    </xf>
    <xf numFmtId="0" fontId="8" fillId="5" borderId="5" xfId="0" applyFont="1" applyFill="1" applyBorder="1" applyAlignment="1">
      <alignment horizontal="right" vertical="center"/>
    </xf>
    <xf numFmtId="10" fontId="7" fillId="2" borderId="0" xfId="0" applyNumberFormat="1" applyFont="1" applyFill="1" applyAlignment="1">
      <alignment horizontal="right" vertical="center" wrapText="1" indent="1"/>
    </xf>
    <xf numFmtId="0" fontId="34" fillId="3" borderId="7" xfId="0" applyFont="1" applyFill="1" applyBorder="1" applyAlignment="1">
      <alignment horizontal="left" wrapText="1"/>
    </xf>
    <xf numFmtId="0" fontId="11" fillId="3" borderId="7" xfId="0" applyFont="1" applyFill="1" applyBorder="1" applyAlignment="1">
      <alignment horizontal="left" wrapText="1"/>
    </xf>
    <xf numFmtId="0" fontId="9" fillId="3" borderId="7" xfId="0" applyFont="1" applyFill="1" applyBorder="1" applyAlignment="1">
      <alignment horizontal="left" wrapText="1" indent="1"/>
    </xf>
    <xf numFmtId="0" fontId="35" fillId="3" borderId="7" xfId="0" applyFont="1" applyFill="1" applyBorder="1" applyAlignment="1">
      <alignment horizontal="left" wrapText="1" indent="3"/>
    </xf>
    <xf numFmtId="0" fontId="9" fillId="3" borderId="7" xfId="0" applyFont="1" applyFill="1" applyBorder="1" applyAlignment="1">
      <alignment horizontal="left" wrapText="1"/>
    </xf>
    <xf numFmtId="0" fontId="9" fillId="3" borderId="10" xfId="0" applyFont="1" applyFill="1" applyBorder="1" applyAlignment="1">
      <alignment horizontal="left" wrapText="1" indent="1"/>
    </xf>
    <xf numFmtId="0" fontId="13" fillId="3" borderId="23" xfId="0" applyFont="1" applyFill="1" applyBorder="1" applyAlignment="1">
      <alignment horizontal="left" vertical="top" wrapText="1"/>
    </xf>
    <xf numFmtId="3" fontId="13" fillId="2" borderId="7" xfId="0" applyNumberFormat="1" applyFont="1" applyFill="1" applyBorder="1" applyAlignment="1">
      <alignment horizontal="right" vertical="center" wrapText="1"/>
    </xf>
    <xf numFmtId="3" fontId="13" fillId="3" borderId="0" xfId="0" applyNumberFormat="1" applyFont="1" applyFill="1" applyBorder="1" applyAlignment="1">
      <alignment horizontal="right" vertical="center" wrapText="1"/>
    </xf>
    <xf numFmtId="165" fontId="13" fillId="3" borderId="0" xfId="0" applyNumberFormat="1" applyFont="1" applyFill="1" applyBorder="1" applyAlignment="1">
      <alignment horizontal="right" vertical="center" wrapText="1"/>
    </xf>
    <xf numFmtId="0" fontId="14" fillId="2" borderId="7" xfId="0" applyFont="1" applyFill="1" applyBorder="1" applyAlignment="1">
      <alignment horizontal="right" vertical="center" wrapText="1"/>
    </xf>
    <xf numFmtId="0" fontId="34" fillId="3" borderId="12" xfId="0" applyFont="1" applyFill="1" applyBorder="1" applyAlignment="1">
      <alignment horizontal="left" wrapText="1"/>
    </xf>
    <xf numFmtId="165" fontId="13" fillId="3" borderId="9" xfId="0" applyNumberFormat="1" applyFont="1" applyFill="1" applyBorder="1" applyAlignment="1">
      <alignment horizontal="right" vertical="center" wrapText="1"/>
    </xf>
    <xf numFmtId="0" fontId="11" fillId="3" borderId="24" xfId="0" applyFont="1" applyFill="1" applyBorder="1" applyAlignment="1">
      <alignment horizontal="left" wrapText="1"/>
    </xf>
    <xf numFmtId="0" fontId="11" fillId="3" borderId="12" xfId="0" applyFont="1" applyFill="1" applyBorder="1" applyAlignment="1">
      <alignment horizontal="left"/>
    </xf>
    <xf numFmtId="0" fontId="11" fillId="3" borderId="25" xfId="0" applyFont="1" applyFill="1" applyBorder="1" applyAlignment="1">
      <alignment horizontal="left" wrapText="1"/>
    </xf>
    <xf numFmtId="0" fontId="9" fillId="3" borderId="12" xfId="0" applyFont="1" applyFill="1" applyBorder="1" applyAlignment="1">
      <alignment horizontal="left"/>
    </xf>
    <xf numFmtId="0" fontId="9" fillId="3" borderId="5" xfId="0" applyFont="1" applyFill="1" applyBorder="1" applyAlignment="1">
      <alignment horizontal="left" wrapText="1"/>
    </xf>
    <xf numFmtId="0" fontId="11" fillId="3" borderId="12" xfId="0" applyFont="1" applyFill="1" applyBorder="1" applyAlignment="1">
      <alignment horizontal="left" wrapText="1"/>
    </xf>
    <xf numFmtId="3" fontId="13" fillId="3" borderId="5" xfId="0" applyNumberFormat="1" applyFont="1" applyFill="1" applyBorder="1" applyAlignment="1">
      <alignment horizontal="right" vertical="center" wrapText="1"/>
    </xf>
    <xf numFmtId="3" fontId="13" fillId="3" borderId="6" xfId="0" applyNumberFormat="1" applyFont="1" applyFill="1" applyBorder="1" applyAlignment="1">
      <alignment horizontal="right" vertical="center" wrapText="1"/>
    </xf>
    <xf numFmtId="3" fontId="14" fillId="3" borderId="7" xfId="0" applyNumberFormat="1" applyFont="1" applyFill="1" applyBorder="1" applyAlignment="1">
      <alignment horizontal="right" vertical="center" wrapText="1"/>
    </xf>
    <xf numFmtId="3" fontId="14" fillId="3" borderId="9" xfId="0" applyNumberFormat="1" applyFont="1" applyFill="1" applyBorder="1" applyAlignment="1">
      <alignment horizontal="right" vertical="center" wrapText="1"/>
    </xf>
    <xf numFmtId="3" fontId="13" fillId="3" borderId="7" xfId="0" applyNumberFormat="1" applyFont="1" applyFill="1" applyBorder="1" applyAlignment="1">
      <alignment horizontal="right" vertical="center" wrapText="1"/>
    </xf>
    <xf numFmtId="3" fontId="13" fillId="3" borderId="9" xfId="0" applyNumberFormat="1" applyFont="1" applyFill="1" applyBorder="1" applyAlignment="1">
      <alignment horizontal="right" vertical="center" wrapText="1"/>
    </xf>
    <xf numFmtId="166" fontId="14" fillId="3" borderId="7" xfId="0" applyNumberFormat="1" applyFont="1" applyFill="1" applyBorder="1" applyAlignment="1">
      <alignment horizontal="right" vertical="center" wrapText="1"/>
    </xf>
    <xf numFmtId="166" fontId="14" fillId="3" borderId="9" xfId="0" applyNumberFormat="1" applyFont="1" applyFill="1" applyBorder="1" applyAlignment="1">
      <alignment horizontal="right" vertical="center" wrapText="1"/>
    </xf>
    <xf numFmtId="3" fontId="30" fillId="3" borderId="25" xfId="0" applyNumberFormat="1" applyFont="1" applyFill="1" applyBorder="1" applyAlignment="1">
      <alignment vertical="center"/>
    </xf>
    <xf numFmtId="0" fontId="8" fillId="5" borderId="13" xfId="0" applyFont="1" applyFill="1" applyBorder="1" applyAlignment="1">
      <alignment horizontal="center" vertical="center"/>
    </xf>
    <xf numFmtId="0" fontId="8" fillId="5" borderId="0" xfId="0" applyFont="1" applyFill="1" applyBorder="1" applyAlignment="1">
      <alignment horizontal="center" vertical="center"/>
    </xf>
    <xf numFmtId="165" fontId="14" fillId="3" borderId="12" xfId="0" applyNumberFormat="1" applyFont="1" applyFill="1" applyBorder="1" applyAlignment="1">
      <alignment horizontal="right" vertical="center" wrapText="1"/>
    </xf>
    <xf numFmtId="165" fontId="14" fillId="3" borderId="8" xfId="0" applyNumberFormat="1" applyFont="1" applyFill="1" applyBorder="1" applyAlignment="1">
      <alignment horizontal="right" vertical="center" wrapText="1"/>
    </xf>
    <xf numFmtId="0" fontId="8" fillId="5" borderId="9" xfId="0" applyFont="1" applyFill="1" applyBorder="1" applyAlignment="1">
      <alignment horizontal="center" vertical="center"/>
    </xf>
    <xf numFmtId="164" fontId="7" fillId="2" borderId="12" xfId="0" applyNumberFormat="1" applyFont="1" applyFill="1" applyBorder="1" applyAlignment="1">
      <alignment horizontal="right" vertical="center"/>
    </xf>
    <xf numFmtId="164" fontId="7" fillId="2" borderId="7" xfId="0" applyNumberFormat="1" applyFont="1" applyFill="1" applyBorder="1" applyAlignment="1">
      <alignment horizontal="right" vertical="center"/>
    </xf>
    <xf numFmtId="164" fontId="10" fillId="2" borderId="7" xfId="0" applyNumberFormat="1" applyFont="1" applyFill="1" applyBorder="1" applyAlignment="1">
      <alignment horizontal="right" vertical="center"/>
    </xf>
    <xf numFmtId="164" fontId="10" fillId="2" borderId="0" xfId="0" applyNumberFormat="1" applyFont="1" applyFill="1" applyBorder="1" applyAlignment="1">
      <alignment horizontal="right" vertical="center"/>
    </xf>
    <xf numFmtId="164" fontId="10" fillId="3" borderId="0" xfId="0" applyNumberFormat="1" applyFont="1" applyFill="1" applyBorder="1" applyAlignment="1">
      <alignment horizontal="right" vertical="center"/>
    </xf>
    <xf numFmtId="167" fontId="7" fillId="3" borderId="2" xfId="0" applyNumberFormat="1" applyFont="1" applyFill="1" applyBorder="1" applyAlignment="1">
      <alignment horizontal="right" vertical="center"/>
    </xf>
    <xf numFmtId="167" fontId="10" fillId="2" borderId="0" xfId="0" applyNumberFormat="1" applyFont="1" applyFill="1" applyBorder="1" applyAlignment="1">
      <alignment horizontal="right" vertical="center"/>
    </xf>
    <xf numFmtId="167" fontId="10" fillId="3" borderId="0" xfId="0" applyNumberFormat="1" applyFont="1" applyFill="1" applyBorder="1" applyAlignment="1">
      <alignment horizontal="right" vertical="center"/>
    </xf>
    <xf numFmtId="164" fontId="7" fillId="2" borderId="20" xfId="0" applyNumberFormat="1" applyFont="1" applyFill="1" applyBorder="1" applyAlignment="1">
      <alignment horizontal="right" vertical="center"/>
    </xf>
    <xf numFmtId="164" fontId="7" fillId="3" borderId="21" xfId="0" applyNumberFormat="1" applyFont="1" applyFill="1" applyBorder="1" applyAlignment="1">
      <alignment horizontal="right" vertical="center"/>
    </xf>
    <xf numFmtId="164" fontId="7" fillId="2" borderId="0" xfId="0" applyNumberFormat="1" applyFont="1" applyFill="1" applyBorder="1" applyAlignment="1">
      <alignment horizontal="right" vertical="center" wrapText="1"/>
    </xf>
    <xf numFmtId="164" fontId="10" fillId="2" borderId="0" xfId="0" applyNumberFormat="1" applyFont="1" applyFill="1" applyBorder="1" applyAlignment="1">
      <alignment horizontal="right" vertical="center" wrapText="1"/>
    </xf>
    <xf numFmtId="164" fontId="7" fillId="2" borderId="21" xfId="0" applyNumberFormat="1" applyFont="1" applyFill="1" applyBorder="1" applyAlignment="1">
      <alignment horizontal="right" vertical="center" wrapText="1"/>
    </xf>
    <xf numFmtId="0" fontId="0" fillId="2" borderId="2" xfId="0" applyFill="1" applyBorder="1" applyAlignment="1">
      <alignment vertical="center"/>
    </xf>
    <xf numFmtId="0" fontId="7" fillId="2" borderId="0" xfId="0" applyFont="1" applyFill="1" applyBorder="1" applyAlignment="1">
      <alignment vertical="center"/>
    </xf>
    <xf numFmtId="0" fontId="7" fillId="2" borderId="3" xfId="0" applyFont="1" applyFill="1" applyBorder="1" applyAlignment="1">
      <alignment vertical="center"/>
    </xf>
    <xf numFmtId="0" fontId="7" fillId="3" borderId="3" xfId="0" applyFont="1" applyFill="1" applyBorder="1" applyAlignment="1">
      <alignment vertical="center"/>
    </xf>
    <xf numFmtId="169" fontId="10" fillId="2" borderId="0" xfId="0" applyNumberFormat="1" applyFont="1" applyFill="1" applyBorder="1" applyAlignment="1">
      <alignment horizontal="right" vertical="center"/>
    </xf>
    <xf numFmtId="164" fontId="7" fillId="2" borderId="21" xfId="0" applyNumberFormat="1" applyFont="1" applyFill="1" applyBorder="1" applyAlignment="1">
      <alignment horizontal="right" vertical="center"/>
    </xf>
    <xf numFmtId="165" fontId="7" fillId="2" borderId="3" xfId="0" applyNumberFormat="1" applyFont="1" applyFill="1" applyBorder="1" applyAlignment="1">
      <alignment vertical="center"/>
    </xf>
    <xf numFmtId="41" fontId="10" fillId="2" borderId="0" xfId="0" applyNumberFormat="1" applyFont="1" applyFill="1" applyBorder="1" applyAlignment="1">
      <alignment horizontal="right" vertical="center" wrapText="1"/>
    </xf>
    <xf numFmtId="41" fontId="7" fillId="2" borderId="21" xfId="0" applyNumberFormat="1" applyFont="1" applyFill="1" applyBorder="1" applyAlignment="1">
      <alignment horizontal="right" vertical="center" wrapText="1"/>
    </xf>
    <xf numFmtId="164" fontId="7" fillId="2" borderId="3" xfId="0" applyNumberFormat="1" applyFont="1" applyFill="1" applyBorder="1" applyAlignment="1">
      <alignment horizontal="right" vertical="center" wrapText="1"/>
    </xf>
    <xf numFmtId="164" fontId="7" fillId="2" borderId="7" xfId="0" applyNumberFormat="1" applyFont="1" applyFill="1" applyBorder="1" applyAlignment="1">
      <alignment horizontal="right" vertical="center" wrapText="1"/>
    </xf>
    <xf numFmtId="41" fontId="7" fillId="2" borderId="10" xfId="0" applyNumberFormat="1" applyFont="1" applyFill="1" applyBorder="1" applyAlignment="1">
      <alignment horizontal="right" vertical="center" wrapText="1"/>
    </xf>
    <xf numFmtId="0" fontId="17" fillId="3" borderId="0" xfId="0" applyFont="1" applyFill="1"/>
    <xf numFmtId="3" fontId="23" fillId="3" borderId="0" xfId="0" applyNumberFormat="1" applyFont="1" applyFill="1" applyAlignment="1">
      <alignment horizontal="right"/>
    </xf>
    <xf numFmtId="0" fontId="17" fillId="3" borderId="0" xfId="0" applyFont="1" applyFill="1" applyAlignment="1"/>
    <xf numFmtId="168" fontId="7" fillId="2" borderId="10" xfId="0" applyNumberFormat="1" applyFont="1" applyFill="1" applyBorder="1" applyAlignment="1">
      <alignment vertical="center"/>
    </xf>
    <xf numFmtId="168" fontId="7" fillId="2" borderId="3" xfId="0" applyNumberFormat="1" applyFont="1" applyFill="1" applyBorder="1" applyAlignment="1">
      <alignment vertical="center"/>
    </xf>
    <xf numFmtId="168" fontId="7" fillId="3" borderId="3" xfId="0" applyNumberFormat="1" applyFont="1" applyFill="1" applyBorder="1" applyAlignment="1">
      <alignment vertical="center"/>
    </xf>
    <xf numFmtId="164" fontId="10" fillId="2" borderId="27" xfId="0" applyNumberFormat="1" applyFont="1" applyFill="1" applyBorder="1" applyAlignment="1">
      <alignment horizontal="right" vertical="center"/>
    </xf>
    <xf numFmtId="164" fontId="10" fillId="2" borderId="28" xfId="0" applyNumberFormat="1" applyFont="1" applyFill="1" applyBorder="1" applyAlignment="1">
      <alignment horizontal="right" vertical="center"/>
    </xf>
    <xf numFmtId="164" fontId="10" fillId="3" borderId="28" xfId="0" applyNumberFormat="1" applyFont="1" applyFill="1" applyBorder="1" applyAlignment="1">
      <alignment horizontal="right" vertical="center"/>
    </xf>
    <xf numFmtId="169" fontId="10" fillId="3" borderId="0" xfId="0" applyNumberFormat="1" applyFont="1" applyFill="1" applyBorder="1" applyAlignment="1">
      <alignment horizontal="right" vertical="center"/>
    </xf>
    <xf numFmtId="41" fontId="7" fillId="3" borderId="29" xfId="0" applyNumberFormat="1" applyFont="1" applyFill="1" applyBorder="1" applyAlignment="1">
      <alignment horizontal="right" vertical="center" wrapText="1"/>
    </xf>
    <xf numFmtId="168" fontId="7" fillId="3" borderId="11" xfId="0" applyNumberFormat="1" applyFont="1" applyFill="1" applyBorder="1" applyAlignment="1">
      <alignment vertical="center"/>
    </xf>
    <xf numFmtId="164" fontId="7" fillId="3" borderId="2" xfId="0" applyNumberFormat="1" applyFont="1" applyFill="1" applyBorder="1" applyAlignment="1">
      <alignment horizontal="right" vertical="center" wrapText="1"/>
    </xf>
    <xf numFmtId="164" fontId="7" fillId="3" borderId="0" xfId="0" applyNumberFormat="1" applyFont="1" applyFill="1" applyBorder="1" applyAlignment="1">
      <alignment horizontal="right" vertical="center" wrapText="1"/>
    </xf>
    <xf numFmtId="164" fontId="10" fillId="3" borderId="0" xfId="0" applyNumberFormat="1" applyFont="1" applyFill="1" applyBorder="1" applyAlignment="1">
      <alignment horizontal="right" vertical="center" wrapText="1"/>
    </xf>
    <xf numFmtId="164" fontId="7" fillId="3" borderId="21" xfId="0" applyNumberFormat="1" applyFont="1" applyFill="1" applyBorder="1" applyAlignment="1">
      <alignment horizontal="right" vertical="center" wrapText="1"/>
    </xf>
    <xf numFmtId="164" fontId="0" fillId="3" borderId="2" xfId="0" applyNumberFormat="1" applyFill="1" applyBorder="1" applyAlignment="1">
      <alignment vertical="center"/>
    </xf>
    <xf numFmtId="164" fontId="7" fillId="3" borderId="3" xfId="0" applyNumberFormat="1" applyFont="1" applyFill="1" applyBorder="1" applyAlignment="1">
      <alignment horizontal="right" vertical="center" wrapText="1"/>
    </xf>
    <xf numFmtId="164" fontId="11" fillId="8" borderId="5" xfId="0" applyNumberFormat="1" applyFont="1" applyFill="1" applyBorder="1" applyAlignment="1">
      <alignment vertical="center" wrapText="1"/>
    </xf>
    <xf numFmtId="164" fontId="11" fillId="7" borderId="1" xfId="0" applyNumberFormat="1" applyFont="1" applyFill="1" applyBorder="1" applyAlignment="1">
      <alignment vertical="center" wrapText="1"/>
    </xf>
    <xf numFmtId="164" fontId="0" fillId="2" borderId="12" xfId="0" applyNumberFormat="1" applyFill="1" applyBorder="1" applyAlignment="1">
      <alignment vertical="center"/>
    </xf>
    <xf numFmtId="164" fontId="10" fillId="8" borderId="12" xfId="0" applyNumberFormat="1" applyFont="1" applyFill="1" applyBorder="1" applyAlignment="1">
      <alignment vertical="center"/>
    </xf>
    <xf numFmtId="0" fontId="10" fillId="0" borderId="0" xfId="0" applyFont="1"/>
    <xf numFmtId="0" fontId="37" fillId="0" borderId="0" xfId="0" applyFont="1"/>
    <xf numFmtId="0" fontId="37" fillId="0" borderId="0" xfId="0" applyFont="1" applyFill="1" applyBorder="1"/>
    <xf numFmtId="0" fontId="38" fillId="3" borderId="0" xfId="0" applyFont="1" applyFill="1" applyAlignment="1">
      <alignment vertical="center"/>
    </xf>
    <xf numFmtId="0" fontId="13" fillId="3" borderId="5" xfId="0" applyFont="1" applyFill="1" applyBorder="1" applyAlignment="1">
      <alignment horizontal="left" vertical="top" wrapText="1"/>
    </xf>
    <xf numFmtId="4" fontId="7" fillId="2" borderId="10" xfId="0" applyNumberFormat="1" applyFont="1" applyFill="1" applyBorder="1" applyAlignment="1">
      <alignment horizontal="right" vertical="center" wrapText="1"/>
    </xf>
    <xf numFmtId="0" fontId="8" fillId="5" borderId="33" xfId="0" applyFont="1" applyFill="1" applyBorder="1" applyAlignment="1">
      <alignment horizontal="right" vertical="center"/>
    </xf>
    <xf numFmtId="4" fontId="7" fillId="3" borderId="3" xfId="0" applyNumberFormat="1" applyFont="1" applyFill="1" applyBorder="1" applyAlignment="1">
      <alignment horizontal="right" vertical="center" wrapText="1"/>
    </xf>
    <xf numFmtId="165" fontId="14" fillId="3" borderId="1" xfId="0" applyNumberFormat="1" applyFont="1" applyFill="1" applyBorder="1" applyAlignment="1">
      <alignment horizontal="right" vertical="center" wrapText="1"/>
    </xf>
    <xf numFmtId="3" fontId="13" fillId="3" borderId="30" xfId="0" applyNumberFormat="1" applyFont="1" applyFill="1" applyBorder="1" applyAlignment="1">
      <alignment horizontal="right" vertical="center" wrapText="1"/>
    </xf>
    <xf numFmtId="3" fontId="13" fillId="3" borderId="31" xfId="0" applyNumberFormat="1" applyFont="1" applyFill="1" applyBorder="1" applyAlignment="1">
      <alignment horizontal="right" vertical="center" wrapText="1"/>
    </xf>
    <xf numFmtId="3" fontId="14" fillId="3" borderId="12" xfId="0" applyNumberFormat="1" applyFont="1" applyFill="1" applyBorder="1" applyAlignment="1">
      <alignment horizontal="right" vertical="center" wrapText="1"/>
    </xf>
    <xf numFmtId="0" fontId="0" fillId="0" borderId="0" xfId="0" applyBorder="1"/>
    <xf numFmtId="2" fontId="14" fillId="3" borderId="10" xfId="0" applyNumberFormat="1" applyFont="1" applyFill="1" applyBorder="1" applyAlignment="1">
      <alignment horizontal="right" vertical="center" wrapText="1"/>
    </xf>
    <xf numFmtId="2" fontId="14" fillId="3" borderId="3" xfId="0" applyNumberFormat="1" applyFont="1" applyFill="1" applyBorder="1" applyAlignment="1">
      <alignment horizontal="right" vertical="center" wrapText="1"/>
    </xf>
    <xf numFmtId="3" fontId="30" fillId="3" borderId="30" xfId="0" applyNumberFormat="1" applyFont="1" applyFill="1" applyBorder="1" applyAlignment="1">
      <alignment vertical="center"/>
    </xf>
    <xf numFmtId="3" fontId="30" fillId="3" borderId="31" xfId="0" applyNumberFormat="1" applyFont="1" applyFill="1" applyBorder="1" applyAlignment="1">
      <alignment vertical="center"/>
    </xf>
    <xf numFmtId="0" fontId="22" fillId="0" borderId="0" xfId="0" applyFont="1"/>
    <xf numFmtId="3" fontId="32" fillId="3" borderId="7" xfId="0" applyNumberFormat="1" applyFont="1" applyFill="1" applyBorder="1" applyAlignment="1">
      <alignment horizontal="right" vertical="center" wrapText="1"/>
    </xf>
    <xf numFmtId="3" fontId="32" fillId="3" borderId="0" xfId="0" applyNumberFormat="1" applyFont="1" applyFill="1" applyBorder="1" applyAlignment="1">
      <alignment horizontal="right" vertical="center" wrapText="1"/>
    </xf>
    <xf numFmtId="0" fontId="39" fillId="0" borderId="0" xfId="0" applyFont="1"/>
    <xf numFmtId="165" fontId="31" fillId="0" borderId="0" xfId="0" applyNumberFormat="1" applyFont="1" applyFill="1" applyBorder="1" applyAlignment="1">
      <alignment horizontal="right" vertical="center" wrapText="1"/>
    </xf>
    <xf numFmtId="0" fontId="39" fillId="0" borderId="0" xfId="0" applyFont="1" applyFill="1" applyBorder="1"/>
    <xf numFmtId="3" fontId="13" fillId="3" borderId="12" xfId="0" applyNumberFormat="1" applyFont="1" applyFill="1" applyBorder="1" applyAlignment="1">
      <alignment horizontal="right" vertical="center" wrapText="1"/>
    </xf>
    <xf numFmtId="3" fontId="13" fillId="3" borderId="2" xfId="0" applyNumberFormat="1" applyFont="1" applyFill="1" applyBorder="1" applyAlignment="1">
      <alignment horizontal="right" vertical="center" wrapText="1"/>
    </xf>
    <xf numFmtId="166" fontId="14" fillId="3" borderId="7" xfId="1" applyNumberFormat="1" applyFont="1" applyFill="1" applyBorder="1" applyAlignment="1">
      <alignment horizontal="right" vertical="center" wrapText="1"/>
    </xf>
    <xf numFmtId="3" fontId="13" fillId="3" borderId="32" xfId="0" applyNumberFormat="1" applyFont="1" applyFill="1" applyBorder="1" applyAlignment="1">
      <alignment horizontal="right" vertical="center" wrapText="1"/>
    </xf>
    <xf numFmtId="3" fontId="13" fillId="3" borderId="8" xfId="0" applyNumberFormat="1" applyFont="1" applyFill="1" applyBorder="1" applyAlignment="1">
      <alignment horizontal="right" vertical="center" wrapText="1"/>
    </xf>
    <xf numFmtId="3" fontId="32" fillId="3" borderId="7" xfId="1" applyNumberFormat="1" applyFont="1" applyFill="1" applyBorder="1" applyAlignment="1">
      <alignment horizontal="right" vertical="center" wrapText="1"/>
    </xf>
    <xf numFmtId="3" fontId="32" fillId="3" borderId="9" xfId="0" applyNumberFormat="1" applyFont="1" applyFill="1" applyBorder="1" applyAlignment="1">
      <alignment horizontal="right" vertical="center" wrapText="1"/>
    </xf>
    <xf numFmtId="3" fontId="14" fillId="3" borderId="7" xfId="1" applyNumberFormat="1" applyFont="1" applyFill="1" applyBorder="1" applyAlignment="1">
      <alignment horizontal="right" vertical="center" wrapText="1"/>
    </xf>
    <xf numFmtId="3" fontId="30" fillId="3" borderId="32" xfId="0" applyNumberFormat="1" applyFont="1" applyFill="1" applyBorder="1" applyAlignment="1">
      <alignment vertical="center"/>
    </xf>
    <xf numFmtId="2" fontId="14" fillId="3" borderId="11" xfId="0" applyNumberFormat="1" applyFont="1" applyFill="1" applyBorder="1" applyAlignment="1">
      <alignment horizontal="right" vertical="center" wrapText="1"/>
    </xf>
    <xf numFmtId="165" fontId="14" fillId="3" borderId="5" xfId="0" applyNumberFormat="1" applyFont="1" applyFill="1" applyBorder="1" applyAlignment="1">
      <alignment horizontal="right" vertical="center" wrapText="1"/>
    </xf>
    <xf numFmtId="3" fontId="7" fillId="2" borderId="7" xfId="0" applyNumberFormat="1" applyFont="1" applyFill="1" applyBorder="1" applyAlignment="1">
      <alignment horizontal="right" vertical="center" wrapText="1"/>
    </xf>
    <xf numFmtId="3" fontId="7" fillId="3" borderId="0" xfId="0" applyNumberFormat="1" applyFont="1" applyFill="1" applyAlignment="1">
      <alignment horizontal="right" vertical="center" wrapText="1"/>
    </xf>
    <xf numFmtId="3" fontId="22" fillId="2" borderId="7" xfId="0" applyNumberFormat="1" applyFont="1" applyFill="1" applyBorder="1" applyAlignment="1">
      <alignment horizontal="right" vertical="center" wrapText="1"/>
    </xf>
    <xf numFmtId="3" fontId="22" fillId="3" borderId="0" xfId="0" applyNumberFormat="1" applyFont="1" applyFill="1" applyAlignment="1">
      <alignment horizontal="right" vertical="center" wrapText="1"/>
    </xf>
    <xf numFmtId="3" fontId="13" fillId="2" borderId="12" xfId="0" applyNumberFormat="1" applyFont="1" applyFill="1" applyBorder="1" applyAlignment="1">
      <alignment horizontal="right" vertical="center" wrapText="1"/>
    </xf>
    <xf numFmtId="3" fontId="7" fillId="2" borderId="10" xfId="0" applyNumberFormat="1" applyFont="1" applyFill="1" applyBorder="1" applyAlignment="1">
      <alignment horizontal="right" vertical="center" wrapText="1"/>
    </xf>
    <xf numFmtId="3" fontId="7" fillId="3" borderId="3" xfId="0" applyNumberFormat="1" applyFont="1" applyFill="1" applyBorder="1" applyAlignment="1">
      <alignment horizontal="right" vertical="center" wrapText="1"/>
    </xf>
    <xf numFmtId="3" fontId="29" fillId="2" borderId="21" xfId="0" applyNumberFormat="1" applyFont="1" applyFill="1" applyBorder="1" applyAlignment="1">
      <alignment horizontal="right" vertical="center"/>
    </xf>
    <xf numFmtId="3" fontId="29" fillId="3" borderId="21" xfId="0" applyNumberFormat="1" applyFont="1" applyFill="1" applyBorder="1" applyAlignment="1">
      <alignment horizontal="right" vertical="center"/>
    </xf>
    <xf numFmtId="0" fontId="29" fillId="2" borderId="0" xfId="0" applyFont="1" applyFill="1" applyBorder="1" applyAlignment="1">
      <alignment vertical="center"/>
    </xf>
    <xf numFmtId="0" fontId="29" fillId="3" borderId="0" xfId="0" applyFont="1" applyFill="1" applyBorder="1" applyAlignment="1">
      <alignment vertical="center"/>
    </xf>
    <xf numFmtId="164" fontId="7" fillId="2" borderId="2" xfId="0" applyNumberFormat="1" applyFont="1" applyFill="1" applyBorder="1" applyAlignment="1">
      <alignment horizontal="right" vertical="center" wrapText="1"/>
    </xf>
    <xf numFmtId="164" fontId="10" fillId="9" borderId="1" xfId="0" applyNumberFormat="1" applyFont="1" applyFill="1" applyBorder="1" applyAlignment="1">
      <alignment horizontal="right" vertical="center"/>
    </xf>
    <xf numFmtId="164" fontId="7" fillId="3" borderId="0" xfId="0" applyNumberFormat="1" applyFont="1" applyFill="1" applyBorder="1" applyAlignment="1">
      <alignment vertical="center"/>
    </xf>
    <xf numFmtId="164" fontId="10" fillId="8" borderId="1" xfId="0" applyNumberFormat="1" applyFont="1" applyFill="1" applyBorder="1" applyAlignment="1">
      <alignment horizontal="right" vertical="center"/>
    </xf>
    <xf numFmtId="3" fontId="13" fillId="6" borderId="5" xfId="0" applyNumberFormat="1" applyFont="1" applyFill="1" applyBorder="1" applyAlignment="1">
      <alignment horizontal="right" vertical="center" wrapText="1"/>
    </xf>
    <xf numFmtId="3" fontId="14" fillId="6" borderId="5" xfId="0" applyNumberFormat="1" applyFont="1" applyFill="1" applyBorder="1" applyAlignment="1">
      <alignment horizontal="right" vertical="center" wrapText="1"/>
    </xf>
    <xf numFmtId="3" fontId="14" fillId="6" borderId="7" xfId="0" applyNumberFormat="1" applyFont="1" applyFill="1" applyBorder="1" applyAlignment="1">
      <alignment horizontal="right" vertical="center" wrapText="1"/>
    </xf>
    <xf numFmtId="3" fontId="14" fillId="6" borderId="0" xfId="0" applyNumberFormat="1" applyFont="1" applyFill="1" applyBorder="1" applyAlignment="1">
      <alignment horizontal="right" vertical="center" wrapText="1"/>
    </xf>
    <xf numFmtId="3" fontId="13" fillId="6" borderId="12" xfId="0" applyNumberFormat="1" applyFont="1" applyFill="1" applyBorder="1" applyAlignment="1">
      <alignment horizontal="right" vertical="center" wrapText="1"/>
    </xf>
    <xf numFmtId="3" fontId="13" fillId="6" borderId="2" xfId="0" applyNumberFormat="1" applyFont="1" applyFill="1" applyBorder="1" applyAlignment="1">
      <alignment horizontal="right" vertical="center" wrapText="1"/>
    </xf>
    <xf numFmtId="3" fontId="13" fillId="6" borderId="8" xfId="0" applyNumberFormat="1" applyFont="1" applyFill="1" applyBorder="1" applyAlignment="1">
      <alignment horizontal="right" vertical="center" wrapText="1"/>
    </xf>
    <xf numFmtId="3" fontId="13" fillId="6" borderId="7" xfId="0" applyNumberFormat="1" applyFont="1" applyFill="1" applyBorder="1" applyAlignment="1">
      <alignment horizontal="right" vertical="center" wrapText="1"/>
    </xf>
    <xf numFmtId="3" fontId="13" fillId="6" borderId="0" xfId="0" applyNumberFormat="1" applyFont="1" applyFill="1" applyBorder="1" applyAlignment="1">
      <alignment horizontal="right" vertical="center" wrapText="1"/>
    </xf>
    <xf numFmtId="3" fontId="13" fillId="6" borderId="9" xfId="0" applyNumberFormat="1" applyFont="1" applyFill="1" applyBorder="1" applyAlignment="1">
      <alignment horizontal="right" vertical="center" wrapText="1"/>
    </xf>
    <xf numFmtId="3" fontId="14" fillId="6" borderId="9" xfId="0" applyNumberFormat="1" applyFont="1" applyFill="1" applyBorder="1" applyAlignment="1">
      <alignment horizontal="right" vertical="center" wrapText="1"/>
    </xf>
    <xf numFmtId="3" fontId="14" fillId="6" borderId="10" xfId="0" applyNumberFormat="1" applyFont="1" applyFill="1" applyBorder="1" applyAlignment="1">
      <alignment horizontal="right" vertical="center" wrapText="1"/>
    </xf>
    <xf numFmtId="3" fontId="14" fillId="6" borderId="3" xfId="0" applyNumberFormat="1" applyFont="1" applyFill="1" applyBorder="1" applyAlignment="1">
      <alignment horizontal="right" vertical="center" wrapText="1"/>
    </xf>
    <xf numFmtId="3" fontId="14" fillId="6" borderId="11" xfId="0" applyNumberFormat="1" applyFont="1" applyFill="1" applyBorder="1" applyAlignment="1">
      <alignment horizontal="right" vertical="center" wrapText="1"/>
    </xf>
    <xf numFmtId="3" fontId="14" fillId="6" borderId="1" xfId="0" applyNumberFormat="1" applyFont="1" applyFill="1" applyBorder="1" applyAlignment="1">
      <alignment horizontal="right" vertical="center" wrapText="1"/>
    </xf>
    <xf numFmtId="3" fontId="14" fillId="6" borderId="6" xfId="0" applyNumberFormat="1" applyFont="1" applyFill="1" applyBorder="1" applyAlignment="1">
      <alignment horizontal="right" vertical="center" wrapText="1"/>
    </xf>
    <xf numFmtId="3" fontId="31" fillId="0" borderId="0" xfId="0" applyNumberFormat="1" applyFont="1" applyFill="1" applyBorder="1" applyAlignment="1">
      <alignment horizontal="right" vertical="center" wrapText="1"/>
    </xf>
    <xf numFmtId="3" fontId="14" fillId="3" borderId="35" xfId="0" applyNumberFormat="1" applyFont="1" applyFill="1" applyBorder="1" applyAlignment="1">
      <alignment horizontal="right" vertical="center" wrapText="1"/>
    </xf>
    <xf numFmtId="3" fontId="14" fillId="3" borderId="34" xfId="0" applyNumberFormat="1" applyFont="1" applyFill="1" applyBorder="1" applyAlignment="1">
      <alignment horizontal="right" vertical="center" wrapText="1"/>
    </xf>
    <xf numFmtId="165" fontId="14" fillId="3" borderId="6" xfId="0" applyNumberFormat="1" applyFont="1" applyFill="1" applyBorder="1" applyAlignment="1">
      <alignment horizontal="right" vertical="center" wrapText="1"/>
    </xf>
    <xf numFmtId="3" fontId="13" fillId="6" borderId="1" xfId="0" applyNumberFormat="1" applyFont="1" applyFill="1" applyBorder="1" applyAlignment="1">
      <alignment horizontal="right" vertical="center" wrapText="1"/>
    </xf>
    <xf numFmtId="3" fontId="13" fillId="6" borderId="6" xfId="0" applyNumberFormat="1" applyFont="1" applyFill="1" applyBorder="1" applyAlignment="1">
      <alignment horizontal="right" vertical="center" wrapText="1"/>
    </xf>
    <xf numFmtId="172" fontId="7" fillId="2" borderId="7" xfId="0" applyNumberFormat="1" applyFont="1" applyFill="1" applyBorder="1" applyAlignment="1">
      <alignment horizontal="right" vertical="center" wrapText="1"/>
    </xf>
    <xf numFmtId="164" fontId="9" fillId="2" borderId="12" xfId="0" applyNumberFormat="1" applyFont="1" applyFill="1" applyBorder="1" applyAlignment="1">
      <alignment vertical="center" wrapText="1"/>
    </xf>
    <xf numFmtId="4" fontId="11" fillId="2" borderId="12" xfId="0" applyNumberFormat="1" applyFont="1" applyFill="1" applyBorder="1" applyAlignment="1">
      <alignment vertical="center" wrapText="1"/>
    </xf>
    <xf numFmtId="173" fontId="14" fillId="3" borderId="0" xfId="0" applyNumberFormat="1" applyFont="1" applyFill="1" applyAlignment="1">
      <alignment horizontal="right" vertical="center"/>
    </xf>
    <xf numFmtId="172" fontId="11" fillId="8" borderId="5" xfId="0" applyNumberFormat="1" applyFont="1" applyFill="1" applyBorder="1" applyAlignment="1">
      <alignment vertical="center" wrapText="1"/>
    </xf>
    <xf numFmtId="172" fontId="11" fillId="8" borderId="1" xfId="0" applyNumberFormat="1" applyFont="1" applyFill="1" applyBorder="1" applyAlignment="1">
      <alignment vertical="center" wrapText="1"/>
    </xf>
    <xf numFmtId="174" fontId="0" fillId="3" borderId="0" xfId="0" applyNumberFormat="1" applyFill="1"/>
    <xf numFmtId="174" fontId="11" fillId="4" borderId="11" xfId="0" applyNumberFormat="1" applyFont="1" applyFill="1" applyBorder="1" applyAlignment="1">
      <alignment horizontal="right" vertical="center" wrapText="1"/>
    </xf>
    <xf numFmtId="174" fontId="11" fillId="7" borderId="6" xfId="1" applyNumberFormat="1" applyFont="1" applyFill="1" applyBorder="1" applyAlignment="1">
      <alignment horizontal="right" vertical="center" wrapText="1"/>
    </xf>
    <xf numFmtId="174" fontId="7" fillId="3" borderId="9" xfId="1" applyNumberFormat="1" applyFont="1" applyFill="1" applyBorder="1" applyAlignment="1">
      <alignment horizontal="right" vertical="center" wrapText="1"/>
    </xf>
    <xf numFmtId="174" fontId="11" fillId="10" borderId="8" xfId="1" applyNumberFormat="1" applyFont="1" applyFill="1" applyBorder="1" applyAlignment="1">
      <alignment horizontal="right" vertical="center" wrapText="1"/>
    </xf>
    <xf numFmtId="174" fontId="7" fillId="3" borderId="8" xfId="1" applyNumberFormat="1" applyFont="1" applyFill="1" applyBorder="1" applyAlignment="1">
      <alignment horizontal="right" vertical="center" wrapText="1"/>
    </xf>
    <xf numFmtId="174" fontId="7" fillId="3" borderId="9" xfId="1" applyNumberFormat="1" applyFont="1" applyFill="1" applyBorder="1" applyAlignment="1">
      <alignment vertical="center"/>
    </xf>
    <xf numFmtId="174" fontId="10" fillId="3" borderId="8" xfId="1" applyNumberFormat="1" applyFont="1" applyFill="1" applyBorder="1" applyAlignment="1">
      <alignment horizontal="right" vertical="center" wrapText="1"/>
    </xf>
    <xf numFmtId="174" fontId="11" fillId="7" borderId="6" xfId="1" applyNumberFormat="1" applyFont="1" applyFill="1" applyBorder="1" applyAlignment="1">
      <alignment vertical="center" wrapText="1"/>
    </xf>
    <xf numFmtId="174" fontId="7" fillId="3" borderId="9" xfId="1" applyNumberFormat="1" applyFont="1" applyFill="1" applyBorder="1" applyAlignment="1">
      <alignment vertical="center" wrapText="1"/>
    </xf>
    <xf numFmtId="174" fontId="9" fillId="3" borderId="11" xfId="1" applyNumberFormat="1" applyFont="1" applyFill="1" applyBorder="1" applyAlignment="1">
      <alignment vertical="center" wrapText="1"/>
    </xf>
    <xf numFmtId="174" fontId="11" fillId="7" borderId="11" xfId="1" applyNumberFormat="1" applyFont="1" applyFill="1" applyBorder="1" applyAlignment="1">
      <alignment vertical="center" wrapText="1"/>
    </xf>
    <xf numFmtId="174" fontId="7" fillId="3" borderId="6" xfId="1" applyNumberFormat="1" applyFont="1" applyFill="1" applyBorder="1" applyAlignment="1">
      <alignment vertical="center" wrapText="1"/>
    </xf>
    <xf numFmtId="174" fontId="10" fillId="3" borderId="8" xfId="1" applyNumberFormat="1" applyFont="1" applyFill="1" applyBorder="1" applyAlignment="1">
      <alignment vertical="center"/>
    </xf>
    <xf numFmtId="174" fontId="10" fillId="10" borderId="8" xfId="1" applyNumberFormat="1" applyFont="1" applyFill="1" applyBorder="1" applyAlignment="1">
      <alignment vertical="center"/>
    </xf>
    <xf numFmtId="174" fontId="7" fillId="3" borderId="0" xfId="0" applyNumberFormat="1" applyFont="1" applyFill="1" applyBorder="1" applyAlignment="1">
      <alignment vertical="center"/>
    </xf>
    <xf numFmtId="174" fontId="0" fillId="0" borderId="0" xfId="0" applyNumberFormat="1"/>
    <xf numFmtId="174" fontId="12" fillId="4" borderId="6" xfId="0" applyNumberFormat="1" applyFont="1" applyFill="1" applyBorder="1" applyAlignment="1">
      <alignment horizontal="right" vertical="center" wrapText="1"/>
    </xf>
    <xf numFmtId="174" fontId="12" fillId="3" borderId="0" xfId="0" applyNumberFormat="1" applyFont="1" applyFill="1" applyBorder="1" applyAlignment="1">
      <alignment horizontal="right" vertical="center" wrapText="1"/>
    </xf>
    <xf numFmtId="172" fontId="10" fillId="2" borderId="1" xfId="0" applyNumberFormat="1" applyFont="1" applyFill="1" applyBorder="1" applyAlignment="1">
      <alignment horizontal="right" vertical="center"/>
    </xf>
    <xf numFmtId="172" fontId="11" fillId="3" borderId="1" xfId="0" applyNumberFormat="1" applyFont="1" applyFill="1" applyBorder="1" applyAlignment="1">
      <alignment horizontal="right" vertical="center"/>
    </xf>
    <xf numFmtId="172" fontId="11" fillId="2" borderId="1" xfId="0" applyNumberFormat="1" applyFont="1" applyFill="1" applyBorder="1" applyAlignment="1">
      <alignment horizontal="right" vertical="center"/>
    </xf>
    <xf numFmtId="172" fontId="9" fillId="2" borderId="2" xfId="0" applyNumberFormat="1" applyFont="1" applyFill="1" applyBorder="1" applyAlignment="1">
      <alignment horizontal="right" vertical="center"/>
    </xf>
    <xf numFmtId="172" fontId="9" fillId="3" borderId="2" xfId="0" applyNumberFormat="1" applyFont="1" applyFill="1" applyBorder="1" applyAlignment="1">
      <alignment horizontal="right" vertical="center"/>
    </xf>
    <xf numFmtId="172" fontId="9" fillId="2" borderId="0" xfId="0" applyNumberFormat="1" applyFont="1" applyFill="1" applyBorder="1" applyAlignment="1">
      <alignment horizontal="right" vertical="center"/>
    </xf>
    <xf numFmtId="172" fontId="9" fillId="3" borderId="0" xfId="0" applyNumberFormat="1" applyFont="1" applyFill="1" applyBorder="1" applyAlignment="1">
      <alignment horizontal="right" vertical="center"/>
    </xf>
    <xf numFmtId="172" fontId="9" fillId="2" borderId="3" xfId="0" applyNumberFormat="1" applyFont="1" applyFill="1" applyBorder="1" applyAlignment="1">
      <alignment horizontal="right" vertical="center"/>
    </xf>
    <xf numFmtId="172" fontId="9" fillId="3" borderId="3" xfId="0" applyNumberFormat="1" applyFont="1" applyFill="1" applyBorder="1" applyAlignment="1">
      <alignment horizontal="right" vertical="center"/>
    </xf>
    <xf numFmtId="172" fontId="11" fillId="10" borderId="1" xfId="0" applyNumberFormat="1" applyFont="1" applyFill="1" applyBorder="1" applyAlignment="1">
      <alignment horizontal="right" vertical="center"/>
    </xf>
    <xf numFmtId="172" fontId="11" fillId="8" borderId="1" xfId="0" applyNumberFormat="1" applyFont="1" applyFill="1" applyBorder="1" applyAlignment="1">
      <alignment horizontal="right" vertical="center"/>
    </xf>
    <xf numFmtId="172" fontId="10" fillId="2" borderId="2" xfId="0" applyNumberFormat="1" applyFont="1" applyFill="1" applyBorder="1" applyAlignment="1">
      <alignment horizontal="right" vertical="center"/>
    </xf>
    <xf numFmtId="172" fontId="10" fillId="3" borderId="2" xfId="0" applyNumberFormat="1" applyFont="1" applyFill="1" applyBorder="1" applyAlignment="1">
      <alignment horizontal="right" vertical="center"/>
    </xf>
    <xf numFmtId="0" fontId="9" fillId="3" borderId="7" xfId="0" applyFont="1" applyFill="1" applyBorder="1" applyAlignment="1">
      <alignment vertical="center" wrapText="1"/>
    </xf>
    <xf numFmtId="168" fontId="9" fillId="2" borderId="0" xfId="0" applyNumberFormat="1" applyFont="1" applyFill="1" applyBorder="1" applyAlignment="1">
      <alignment horizontal="right" vertical="center"/>
    </xf>
    <xf numFmtId="10" fontId="10" fillId="2" borderId="0" xfId="0" applyNumberFormat="1" applyFont="1" applyFill="1" applyAlignment="1">
      <alignment horizontal="right" vertical="center" wrapText="1" indent="1"/>
    </xf>
    <xf numFmtId="10" fontId="10" fillId="3" borderId="0" xfId="0" applyNumberFormat="1" applyFont="1" applyFill="1" applyAlignment="1">
      <alignment horizontal="right" vertical="center" wrapText="1" indent="1"/>
    </xf>
    <xf numFmtId="10" fontId="33" fillId="2" borderId="17" xfId="0" applyNumberFormat="1" applyFont="1" applyFill="1" applyBorder="1" applyAlignment="1">
      <alignment horizontal="right" vertical="center" wrapText="1" indent="1"/>
    </xf>
    <xf numFmtId="10" fontId="33" fillId="3" borderId="4" xfId="0" applyNumberFormat="1" applyFont="1" applyFill="1" applyBorder="1" applyAlignment="1">
      <alignment horizontal="right" vertical="center" wrapText="1" indent="1"/>
    </xf>
    <xf numFmtId="10" fontId="33" fillId="2" borderId="0" xfId="0" applyNumberFormat="1" applyFont="1" applyFill="1" applyAlignment="1">
      <alignment horizontal="right" vertical="center" wrapText="1" indent="1"/>
    </xf>
    <xf numFmtId="10" fontId="33" fillId="3" borderId="0" xfId="0" applyNumberFormat="1" applyFont="1" applyFill="1" applyAlignment="1">
      <alignment horizontal="right" vertical="center" wrapText="1" indent="1"/>
    </xf>
    <xf numFmtId="10" fontId="7" fillId="3" borderId="0" xfId="0" applyNumberFormat="1" applyFont="1" applyFill="1" applyAlignment="1">
      <alignment horizontal="right" vertical="center" wrapText="1" indent="1"/>
    </xf>
    <xf numFmtId="0" fontId="7" fillId="3" borderId="0" xfId="0" applyFont="1" applyFill="1" applyAlignment="1">
      <alignment horizontal="right" vertical="center" wrapText="1" indent="1"/>
    </xf>
    <xf numFmtId="166" fontId="10" fillId="2" borderId="5" xfId="0" applyNumberFormat="1" applyFont="1" applyFill="1" applyBorder="1" applyAlignment="1">
      <alignment horizontal="right" vertical="center" wrapText="1" indent="1"/>
    </xf>
    <xf numFmtId="166" fontId="10" fillId="3" borderId="1" xfId="0" applyNumberFormat="1" applyFont="1" applyFill="1" applyBorder="1" applyAlignment="1">
      <alignment horizontal="right" vertical="center" wrapText="1" indent="1"/>
    </xf>
    <xf numFmtId="166" fontId="33" fillId="11" borderId="6" xfId="0" applyNumberFormat="1" applyFont="1" applyFill="1" applyBorder="1" applyAlignment="1">
      <alignment horizontal="right" vertical="center" wrapText="1" indent="1"/>
    </xf>
    <xf numFmtId="173" fontId="13" fillId="3" borderId="1" xfId="0" applyNumberFormat="1" applyFont="1" applyFill="1" applyBorder="1" applyAlignment="1">
      <alignment horizontal="right" vertical="center"/>
    </xf>
    <xf numFmtId="166" fontId="7" fillId="2" borderId="0" xfId="0" applyNumberFormat="1" applyFont="1" applyFill="1" applyAlignment="1">
      <alignment horizontal="right" wrapText="1" indent="1"/>
    </xf>
    <xf numFmtId="166" fontId="7" fillId="3" borderId="0" xfId="0" applyNumberFormat="1" applyFont="1" applyFill="1" applyAlignment="1">
      <alignment horizontal="right" wrapText="1" indent="1"/>
    </xf>
    <xf numFmtId="166" fontId="7" fillId="3" borderId="3" xfId="0" applyNumberFormat="1" applyFont="1" applyFill="1" applyBorder="1" applyAlignment="1">
      <alignment horizontal="right" wrapText="1" indent="1"/>
    </xf>
    <xf numFmtId="166" fontId="7" fillId="2" borderId="3" xfId="0" applyNumberFormat="1" applyFont="1" applyFill="1" applyBorder="1" applyAlignment="1">
      <alignment horizontal="right" wrapText="1" indent="1"/>
    </xf>
    <xf numFmtId="168" fontId="7" fillId="3" borderId="0" xfId="0" applyNumberFormat="1" applyFont="1" applyFill="1" applyBorder="1" applyAlignment="1">
      <alignment horizontal="right" vertical="center"/>
    </xf>
    <xf numFmtId="168" fontId="7" fillId="2" borderId="0" xfId="0" applyNumberFormat="1" applyFont="1" applyFill="1" applyBorder="1" applyAlignment="1">
      <alignment horizontal="right" vertical="center"/>
    </xf>
    <xf numFmtId="172" fontId="13" fillId="2" borderId="1" xfId="0" applyNumberFormat="1" applyFont="1" applyFill="1" applyBorder="1" applyAlignment="1">
      <alignment horizontal="right" vertical="center"/>
    </xf>
    <xf numFmtId="172" fontId="7" fillId="2" borderId="7" xfId="0" applyNumberFormat="1" applyFont="1" applyFill="1" applyBorder="1" applyAlignment="1">
      <alignment horizontal="right" vertical="center"/>
    </xf>
    <xf numFmtId="172" fontId="10" fillId="2" borderId="7" xfId="0" applyNumberFormat="1" applyFont="1" applyFill="1" applyBorder="1" applyAlignment="1">
      <alignment horizontal="right" vertical="center"/>
    </xf>
    <xf numFmtId="164" fontId="22" fillId="3" borderId="9" xfId="0" applyNumberFormat="1" applyFont="1" applyFill="1" applyBorder="1" applyAlignment="1">
      <alignment horizontal="right" vertical="center"/>
    </xf>
    <xf numFmtId="164" fontId="33" fillId="3" borderId="9" xfId="0" applyNumberFormat="1" applyFont="1" applyFill="1" applyBorder="1" applyAlignment="1">
      <alignment horizontal="right" vertical="center"/>
    </xf>
    <xf numFmtId="164" fontId="22" fillId="3" borderId="22" xfId="0" applyNumberFormat="1" applyFont="1" applyFill="1" applyBorder="1" applyAlignment="1">
      <alignment horizontal="right" vertical="center"/>
    </xf>
    <xf numFmtId="0" fontId="39" fillId="3" borderId="8" xfId="0" applyFont="1" applyFill="1" applyBorder="1" applyAlignment="1">
      <alignment vertical="center"/>
    </xf>
    <xf numFmtId="164" fontId="22" fillId="3" borderId="2" xfId="0" applyNumberFormat="1" applyFont="1" applyFill="1" applyBorder="1" applyAlignment="1">
      <alignment horizontal="right" vertical="center"/>
    </xf>
    <xf numFmtId="164" fontId="22" fillId="3" borderId="0" xfId="0" applyNumberFormat="1" applyFont="1" applyFill="1" applyBorder="1" applyAlignment="1">
      <alignment horizontal="right" vertical="center"/>
    </xf>
    <xf numFmtId="164" fontId="33" fillId="3" borderId="0" xfId="0" applyNumberFormat="1" applyFont="1" applyFill="1" applyBorder="1" applyAlignment="1">
      <alignment horizontal="right" vertical="center"/>
    </xf>
    <xf numFmtId="164" fontId="22" fillId="3" borderId="21" xfId="0" applyNumberFormat="1" applyFont="1" applyFill="1" applyBorder="1" applyAlignment="1">
      <alignment horizontal="right" vertical="center"/>
    </xf>
    <xf numFmtId="0" fontId="39" fillId="3" borderId="2" xfId="0" applyFont="1" applyFill="1" applyBorder="1" applyAlignment="1">
      <alignment vertical="center"/>
    </xf>
    <xf numFmtId="164" fontId="22" fillId="3" borderId="11" xfId="0" applyNumberFormat="1" applyFont="1" applyFill="1" applyBorder="1" applyAlignment="1">
      <alignment horizontal="right" vertical="center"/>
    </xf>
    <xf numFmtId="172" fontId="7" fillId="3" borderId="0" xfId="0" applyNumberFormat="1" applyFont="1" applyFill="1" applyBorder="1" applyAlignment="1">
      <alignment horizontal="right" vertical="center"/>
    </xf>
    <xf numFmtId="172" fontId="10" fillId="3" borderId="0" xfId="0" applyNumberFormat="1" applyFont="1" applyFill="1" applyBorder="1" applyAlignment="1">
      <alignment horizontal="right" vertical="center"/>
    </xf>
    <xf numFmtId="170" fontId="22" fillId="3" borderId="9" xfId="0" applyNumberFormat="1" applyFont="1" applyFill="1" applyBorder="1" applyAlignment="1">
      <alignment horizontal="right" vertical="center" wrapText="1"/>
    </xf>
    <xf numFmtId="170" fontId="33" fillId="3" borderId="9" xfId="0" applyNumberFormat="1" applyFont="1" applyFill="1" applyBorder="1" applyAlignment="1">
      <alignment horizontal="right" vertical="center" wrapText="1"/>
    </xf>
    <xf numFmtId="170" fontId="22" fillId="3" borderId="26" xfId="0" applyNumberFormat="1" applyFont="1" applyFill="1" applyBorder="1" applyAlignment="1">
      <alignment horizontal="right" vertical="center" wrapText="1"/>
    </xf>
    <xf numFmtId="170" fontId="22" fillId="3" borderId="8" xfId="0" applyNumberFormat="1" applyFont="1" applyFill="1" applyBorder="1" applyAlignment="1">
      <alignment horizontal="right" vertical="center" wrapText="1"/>
    </xf>
    <xf numFmtId="170" fontId="22" fillId="3" borderId="11" xfId="0" applyNumberFormat="1" applyFont="1" applyFill="1" applyBorder="1" applyAlignment="1">
      <alignment horizontal="right" vertical="center" wrapText="1"/>
    </xf>
    <xf numFmtId="164" fontId="22" fillId="3" borderId="8" xfId="0" applyNumberFormat="1" applyFont="1" applyFill="1" applyBorder="1" applyAlignment="1">
      <alignment horizontal="right" vertical="center" wrapText="1"/>
    </xf>
    <xf numFmtId="41" fontId="22" fillId="3" borderId="9" xfId="0" applyNumberFormat="1" applyFont="1" applyFill="1" applyBorder="1" applyAlignment="1">
      <alignment horizontal="right" vertical="center" wrapText="1"/>
    </xf>
    <xf numFmtId="164" fontId="33" fillId="3" borderId="9" xfId="0" applyNumberFormat="1" applyFont="1" applyFill="1" applyBorder="1" applyAlignment="1">
      <alignment horizontal="right" vertical="center" wrapText="1"/>
    </xf>
    <xf numFmtId="164" fontId="22" fillId="3" borderId="9" xfId="0" applyNumberFormat="1" applyFont="1" applyFill="1" applyBorder="1" applyAlignment="1">
      <alignment horizontal="right" vertical="center" wrapText="1"/>
    </xf>
    <xf numFmtId="164" fontId="22" fillId="3" borderId="22" xfId="0" applyNumberFormat="1" applyFont="1" applyFill="1" applyBorder="1" applyAlignment="1">
      <alignment horizontal="right" vertical="center" wrapText="1"/>
    </xf>
    <xf numFmtId="164" fontId="39" fillId="3" borderId="8" xfId="0" applyNumberFormat="1" applyFont="1" applyFill="1" applyBorder="1" applyAlignment="1">
      <alignment vertical="center"/>
    </xf>
    <xf numFmtId="164" fontId="22" fillId="3" borderId="11" xfId="0" applyNumberFormat="1" applyFont="1" applyFill="1" applyBorder="1" applyAlignment="1">
      <alignment vertical="center"/>
    </xf>
    <xf numFmtId="164" fontId="22" fillId="3" borderId="8" xfId="0" applyNumberFormat="1" applyFont="1" applyFill="1" applyBorder="1" applyAlignment="1">
      <alignment horizontal="right" vertical="center"/>
    </xf>
    <xf numFmtId="172" fontId="13" fillId="10" borderId="1" xfId="0" applyNumberFormat="1" applyFont="1" applyFill="1" applyBorder="1" applyAlignment="1">
      <alignment horizontal="right" vertical="center"/>
    </xf>
    <xf numFmtId="172" fontId="13" fillId="3" borderId="1" xfId="0" applyNumberFormat="1" applyFont="1" applyFill="1" applyBorder="1" applyAlignment="1">
      <alignment horizontal="right" vertical="center"/>
    </xf>
    <xf numFmtId="164" fontId="13" fillId="10" borderId="2" xfId="0" applyNumberFormat="1" applyFont="1" applyFill="1" applyBorder="1" applyAlignment="1">
      <alignment vertical="center"/>
    </xf>
    <xf numFmtId="172" fontId="7" fillId="2" borderId="0" xfId="0" applyNumberFormat="1" applyFont="1" applyFill="1" applyBorder="1" applyAlignment="1">
      <alignment horizontal="right" vertical="center"/>
    </xf>
    <xf numFmtId="0" fontId="0" fillId="0" borderId="0" xfId="0"/>
    <xf numFmtId="164" fontId="9" fillId="6" borderId="1" xfId="0" applyNumberFormat="1" applyFont="1" applyFill="1" applyBorder="1" applyAlignment="1">
      <alignment vertical="center" wrapText="1"/>
    </xf>
    <xf numFmtId="164" fontId="10" fillId="3" borderId="1" xfId="0" applyNumberFormat="1" applyFont="1" applyFill="1" applyBorder="1" applyAlignment="1">
      <alignment horizontal="right" vertical="center"/>
    </xf>
    <xf numFmtId="0" fontId="9" fillId="3" borderId="12" xfId="0" applyFont="1" applyFill="1" applyBorder="1" applyAlignment="1">
      <alignment vertical="center" wrapText="1"/>
    </xf>
    <xf numFmtId="174" fontId="9" fillId="3" borderId="9" xfId="1" applyNumberFormat="1" applyFont="1" applyFill="1" applyBorder="1" applyAlignment="1">
      <alignment vertical="center" wrapText="1"/>
    </xf>
    <xf numFmtId="172" fontId="10" fillId="2" borderId="5" xfId="0" applyNumberFormat="1" applyFont="1" applyFill="1" applyBorder="1" applyAlignment="1">
      <alignment horizontal="right" vertical="center" wrapText="1"/>
    </xf>
    <xf numFmtId="174" fontId="22" fillId="3" borderId="9" xfId="2" applyNumberFormat="1" applyFont="1" applyFill="1" applyBorder="1" applyAlignment="1">
      <alignment horizontal="right" vertical="center"/>
    </xf>
    <xf numFmtId="174" fontId="22" fillId="3" borderId="9" xfId="2" applyNumberFormat="1" applyFont="1" applyFill="1" applyBorder="1" applyAlignment="1">
      <alignment vertical="center"/>
    </xf>
    <xf numFmtId="0" fontId="22" fillId="3" borderId="7" xfId="0" applyFont="1" applyFill="1" applyBorder="1" applyAlignment="1">
      <alignment horizontal="left" vertical="center" indent="3"/>
    </xf>
    <xf numFmtId="0" fontId="0" fillId="0" borderId="0" xfId="0"/>
    <xf numFmtId="0" fontId="0" fillId="3" borderId="0" xfId="0" applyFill="1"/>
    <xf numFmtId="164" fontId="10" fillId="7" borderId="3" xfId="0" applyNumberFormat="1" applyFont="1" applyFill="1" applyBorder="1" applyAlignment="1">
      <alignment horizontal="right" vertical="center"/>
    </xf>
    <xf numFmtId="164" fontId="10" fillId="2" borderId="1" xfId="0" applyNumberFormat="1" applyFont="1" applyFill="1" applyBorder="1" applyAlignment="1">
      <alignment horizontal="right" vertical="center"/>
    </xf>
    <xf numFmtId="0" fontId="0" fillId="0" borderId="0" xfId="0"/>
    <xf numFmtId="0" fontId="7" fillId="3" borderId="7" xfId="0" applyFont="1" applyFill="1" applyBorder="1" applyAlignment="1">
      <alignment vertical="center"/>
    </xf>
    <xf numFmtId="0" fontId="0" fillId="3" borderId="0" xfId="0" applyFill="1"/>
    <xf numFmtId="164" fontId="7" fillId="2" borderId="0" xfId="0" applyNumberFormat="1" applyFont="1" applyFill="1" applyBorder="1" applyAlignment="1">
      <alignment horizontal="right" vertical="center"/>
    </xf>
    <xf numFmtId="164" fontId="7" fillId="3" borderId="0" xfId="0" applyNumberFormat="1" applyFont="1" applyFill="1" applyBorder="1" applyAlignment="1">
      <alignment horizontal="right" vertical="center"/>
    </xf>
    <xf numFmtId="164" fontId="10" fillId="7" borderId="1" xfId="0" applyNumberFormat="1" applyFont="1" applyFill="1" applyBorder="1" applyAlignment="1">
      <alignment horizontal="right" vertical="center"/>
    </xf>
    <xf numFmtId="168" fontId="7" fillId="3" borderId="0" xfId="0" applyNumberFormat="1" applyFont="1" applyFill="1" applyBorder="1" applyAlignment="1">
      <alignment horizontal="right" vertical="center"/>
    </xf>
    <xf numFmtId="164" fontId="22" fillId="2" borderId="0" xfId="0" applyNumberFormat="1" applyFont="1" applyFill="1" applyBorder="1" applyAlignment="1">
      <alignment horizontal="right" vertical="center"/>
    </xf>
    <xf numFmtId="0" fontId="0" fillId="0" borderId="0" xfId="0"/>
    <xf numFmtId="0" fontId="0" fillId="3" borderId="0" xfId="0" applyFill="1"/>
    <xf numFmtId="164" fontId="22" fillId="2" borderId="3" xfId="0" applyNumberFormat="1" applyFont="1" applyFill="1" applyBorder="1" applyAlignment="1">
      <alignment horizontal="right" vertical="center"/>
    </xf>
    <xf numFmtId="164" fontId="22" fillId="3" borderId="3" xfId="0" applyNumberFormat="1" applyFont="1" applyFill="1" applyBorder="1" applyAlignment="1">
      <alignment horizontal="right" vertical="center"/>
    </xf>
    <xf numFmtId="0" fontId="9" fillId="3" borderId="7" xfId="0" applyFont="1" applyFill="1" applyBorder="1" applyAlignment="1">
      <alignment vertical="center"/>
    </xf>
    <xf numFmtId="0" fontId="7" fillId="3" borderId="7" xfId="0" applyFont="1" applyFill="1" applyBorder="1" applyAlignment="1">
      <alignment vertical="center"/>
    </xf>
    <xf numFmtId="164" fontId="10" fillId="8" borderId="1" xfId="0" applyNumberFormat="1" applyFont="1" applyFill="1" applyBorder="1" applyAlignment="1">
      <alignment horizontal="right" vertical="center"/>
    </xf>
    <xf numFmtId="164" fontId="22" fillId="3" borderId="0" xfId="0" applyNumberFormat="1" applyFont="1" applyFill="1" applyBorder="1" applyAlignment="1">
      <alignment horizontal="right" vertical="center"/>
    </xf>
    <xf numFmtId="164" fontId="22" fillId="2" borderId="0" xfId="0" applyNumberFormat="1" applyFont="1" applyFill="1" applyBorder="1" applyAlignment="1">
      <alignment horizontal="right" vertical="center"/>
    </xf>
    <xf numFmtId="3" fontId="14" fillId="3" borderId="10" xfId="0" applyNumberFormat="1" applyFont="1" applyFill="1" applyBorder="1" applyAlignment="1">
      <alignment horizontal="right" vertical="center" wrapText="1"/>
    </xf>
    <xf numFmtId="3" fontId="14" fillId="3" borderId="3" xfId="0" applyNumberFormat="1" applyFont="1" applyFill="1" applyBorder="1" applyAlignment="1">
      <alignment horizontal="right" vertical="center" wrapText="1"/>
    </xf>
    <xf numFmtId="3" fontId="14" fillId="3" borderId="11" xfId="0" applyNumberFormat="1" applyFont="1" applyFill="1" applyBorder="1" applyAlignment="1">
      <alignment horizontal="right" vertical="center" wrapText="1"/>
    </xf>
    <xf numFmtId="174" fontId="10" fillId="10" borderId="11" xfId="1" applyNumberFormat="1" applyFont="1" applyFill="1" applyBorder="1" applyAlignment="1">
      <alignment horizontal="right" vertical="center"/>
    </xf>
    <xf numFmtId="172" fontId="10" fillId="2" borderId="2" xfId="0" applyNumberFormat="1" applyFont="1" applyFill="1" applyBorder="1" applyAlignment="1">
      <alignment horizontal="left" vertical="center"/>
    </xf>
    <xf numFmtId="172" fontId="9" fillId="2" borderId="3" xfId="0" applyNumberFormat="1" applyFont="1" applyFill="1" applyBorder="1" applyAlignment="1">
      <alignment horizontal="left" vertical="center"/>
    </xf>
    <xf numFmtId="172" fontId="13" fillId="2" borderId="1" xfId="0" applyNumberFormat="1" applyFont="1" applyFill="1" applyBorder="1" applyAlignment="1">
      <alignment horizontal="left" vertical="center"/>
    </xf>
    <xf numFmtId="3" fontId="13" fillId="2" borderId="30" xfId="0" applyNumberFormat="1" applyFont="1" applyFill="1" applyBorder="1" applyAlignment="1">
      <alignment horizontal="right" vertical="center" wrapText="1"/>
    </xf>
    <xf numFmtId="166" fontId="7" fillId="2" borderId="7" xfId="1" applyNumberFormat="1" applyFont="1" applyFill="1" applyBorder="1" applyAlignment="1">
      <alignment horizontal="right" vertical="center" wrapText="1"/>
    </xf>
    <xf numFmtId="164" fontId="7" fillId="3" borderId="36" xfId="0" applyNumberFormat="1" applyFont="1" applyFill="1" applyBorder="1" applyAlignment="1">
      <alignment horizontal="right" vertical="center" wrapText="1"/>
    </xf>
    <xf numFmtId="166" fontId="7" fillId="3" borderId="0" xfId="0" applyNumberFormat="1" applyFont="1" applyFill="1" applyBorder="1" applyAlignment="1">
      <alignment horizontal="right" vertical="center" wrapText="1"/>
    </xf>
    <xf numFmtId="168" fontId="22" fillId="2" borderId="0" xfId="0" applyNumberFormat="1" applyFont="1" applyFill="1" applyBorder="1" applyAlignment="1">
      <alignment horizontal="right" vertical="center"/>
    </xf>
    <xf numFmtId="174" fontId="31" fillId="3" borderId="6" xfId="1" applyNumberFormat="1" applyFont="1" applyFill="1" applyBorder="1" applyAlignment="1">
      <alignment horizontal="right" vertical="center" wrapText="1"/>
    </xf>
    <xf numFmtId="174" fontId="14" fillId="3" borderId="9" xfId="1" applyNumberFormat="1" applyFont="1" applyFill="1" applyBorder="1" applyAlignment="1">
      <alignment horizontal="right" vertical="center" wrapText="1"/>
    </xf>
    <xf numFmtId="174" fontId="31" fillId="3" borderId="9" xfId="1" applyNumberFormat="1" applyFont="1" applyFill="1" applyBorder="1" applyAlignment="1">
      <alignment horizontal="right" vertical="center" wrapText="1"/>
    </xf>
    <xf numFmtId="174" fontId="32" fillId="3" borderId="9" xfId="1" applyNumberFormat="1" applyFont="1" applyFill="1" applyBorder="1" applyAlignment="1">
      <alignment horizontal="right" vertical="center" wrapText="1"/>
    </xf>
    <xf numFmtId="174" fontId="31" fillId="3" borderId="32" xfId="1" applyNumberFormat="1" applyFont="1" applyFill="1" applyBorder="1" applyAlignment="1">
      <alignment horizontal="right" vertical="center" wrapText="1"/>
    </xf>
    <xf numFmtId="174" fontId="14" fillId="3" borderId="9" xfId="0" applyNumberFormat="1" applyFont="1" applyFill="1" applyBorder="1" applyAlignment="1">
      <alignment horizontal="right" vertical="center" wrapText="1"/>
    </xf>
    <xf numFmtId="174" fontId="32" fillId="3" borderId="11" xfId="1" applyNumberFormat="1" applyFont="1" applyFill="1" applyBorder="1" applyAlignment="1">
      <alignment horizontal="right" vertical="center" wrapText="1"/>
    </xf>
    <xf numFmtId="174" fontId="14" fillId="3" borderId="8" xfId="0" applyNumberFormat="1" applyFont="1" applyFill="1" applyBorder="1" applyAlignment="1">
      <alignment horizontal="right" vertical="center" wrapText="1"/>
    </xf>
    <xf numFmtId="174" fontId="32" fillId="3" borderId="6" xfId="1" applyNumberFormat="1" applyFont="1" applyFill="1" applyBorder="1" applyAlignment="1">
      <alignment horizontal="right" vertical="center" wrapText="1"/>
    </xf>
    <xf numFmtId="174" fontId="31" fillId="3" borderId="8" xfId="1" applyNumberFormat="1" applyFont="1" applyFill="1" applyBorder="1" applyAlignment="1">
      <alignment horizontal="right" vertical="center" wrapText="1"/>
    </xf>
    <xf numFmtId="174" fontId="22" fillId="11" borderId="9" xfId="0" applyNumberFormat="1" applyFont="1" applyFill="1" applyBorder="1" applyAlignment="1">
      <alignment horizontal="right" vertical="center" wrapText="1" indent="1"/>
    </xf>
    <xf numFmtId="175" fontId="33" fillId="11" borderId="8" xfId="0" applyNumberFormat="1" applyFont="1" applyFill="1" applyBorder="1" applyAlignment="1">
      <alignment horizontal="right" vertical="center" wrapText="1" indent="1"/>
    </xf>
    <xf numFmtId="175" fontId="33" fillId="11" borderId="16" xfId="0" applyNumberFormat="1" applyFont="1" applyFill="1" applyBorder="1" applyAlignment="1">
      <alignment horizontal="right" vertical="center" wrapText="1" indent="1"/>
    </xf>
    <xf numFmtId="175" fontId="33" fillId="11" borderId="9" xfId="0" applyNumberFormat="1" applyFont="1" applyFill="1" applyBorder="1" applyAlignment="1">
      <alignment horizontal="right" vertical="center" wrapText="1" indent="1"/>
    </xf>
    <xf numFmtId="175" fontId="22" fillId="11" borderId="9" xfId="0" applyNumberFormat="1" applyFont="1" applyFill="1" applyBorder="1" applyAlignment="1">
      <alignment horizontal="right" vertical="center" wrapText="1" indent="1"/>
    </xf>
    <xf numFmtId="174" fontId="22" fillId="11" borderId="11" xfId="0" applyNumberFormat="1" applyFont="1" applyFill="1" applyBorder="1" applyAlignment="1">
      <alignment horizontal="right" vertical="center" wrapText="1" indent="1"/>
    </xf>
    <xf numFmtId="164" fontId="0" fillId="0" borderId="0" xfId="0" applyNumberFormat="1"/>
    <xf numFmtId="0" fontId="0" fillId="3" borderId="0" xfId="0" applyFill="1" applyBorder="1" applyAlignment="1">
      <alignment vertical="center"/>
    </xf>
    <xf numFmtId="0" fontId="17" fillId="3" borderId="0" xfId="0" applyFont="1" applyFill="1" applyAlignment="1">
      <alignment horizontal="left"/>
    </xf>
    <xf numFmtId="3" fontId="24" fillId="3" borderId="0" xfId="0" applyNumberFormat="1" applyFont="1" applyFill="1" applyBorder="1" applyAlignment="1">
      <alignment horizontal="right"/>
    </xf>
    <xf numFmtId="3" fontId="23" fillId="3" borderId="0" xfId="0" applyNumberFormat="1" applyFont="1" applyFill="1" applyBorder="1" applyAlignment="1">
      <alignment horizontal="right"/>
    </xf>
    <xf numFmtId="0" fontId="23" fillId="3" borderId="0" xfId="0" applyFont="1" applyFill="1" applyAlignment="1">
      <alignment vertical="center"/>
    </xf>
    <xf numFmtId="0" fontId="25" fillId="3" borderId="0" xfId="0" applyFont="1" applyFill="1" applyBorder="1" applyAlignment="1">
      <alignment vertical="center"/>
    </xf>
    <xf numFmtId="0" fontId="25" fillId="3" borderId="0" xfId="0" applyFont="1" applyFill="1" applyAlignment="1">
      <alignment vertical="center"/>
    </xf>
    <xf numFmtId="3" fontId="7" fillId="3" borderId="0" xfId="0" applyNumberFormat="1" applyFont="1" applyFill="1" applyBorder="1" applyAlignment="1">
      <alignment horizontal="right" vertical="center" wrapText="1"/>
    </xf>
    <xf numFmtId="3" fontId="10" fillId="3" borderId="0" xfId="0" applyNumberFormat="1" applyFont="1" applyFill="1" applyBorder="1" applyAlignment="1">
      <alignment horizontal="right" vertical="center" wrapText="1"/>
    </xf>
    <xf numFmtId="0" fontId="3" fillId="3" borderId="0" xfId="0" applyFont="1" applyFill="1"/>
    <xf numFmtId="164" fontId="14" fillId="2" borderId="5" xfId="0" applyNumberFormat="1" applyFont="1" applyFill="1" applyBorder="1" applyAlignment="1">
      <alignment horizontal="right" vertical="center" wrapText="1"/>
    </xf>
    <xf numFmtId="164" fontId="14" fillId="3" borderId="1" xfId="0" applyNumberFormat="1" applyFont="1" applyFill="1" applyBorder="1" applyAlignment="1">
      <alignment horizontal="right" vertical="center" wrapText="1"/>
    </xf>
    <xf numFmtId="0" fontId="0" fillId="3" borderId="0" xfId="0" applyFill="1" applyAlignment="1">
      <alignment wrapText="1"/>
    </xf>
    <xf numFmtId="174" fontId="0" fillId="3" borderId="0" xfId="0" applyNumberFormat="1" applyFill="1" applyAlignment="1">
      <alignment wrapText="1"/>
    </xf>
    <xf numFmtId="0" fontId="0" fillId="3" borderId="0" xfId="0" applyFill="1" applyBorder="1"/>
    <xf numFmtId="10" fontId="41" fillId="3" borderId="0" xfId="0" applyNumberFormat="1" applyFont="1" applyFill="1" applyAlignment="1">
      <alignment horizontal="right" wrapText="1" indent="1"/>
    </xf>
    <xf numFmtId="0" fontId="16" fillId="3" borderId="0" xfId="0" applyFont="1" applyFill="1"/>
    <xf numFmtId="10" fontId="13" fillId="3" borderId="0" xfId="1" applyNumberFormat="1" applyFont="1" applyFill="1" applyBorder="1" applyAlignment="1">
      <alignment horizontal="right" vertical="center" wrapText="1"/>
    </xf>
    <xf numFmtId="10" fontId="14" fillId="3" borderId="0" xfId="1" applyNumberFormat="1" applyFont="1" applyFill="1" applyBorder="1" applyAlignment="1">
      <alignment horizontal="right" vertical="center" wrapText="1"/>
    </xf>
    <xf numFmtId="10" fontId="42" fillId="3" borderId="0" xfId="0" applyNumberFormat="1" applyFont="1" applyFill="1" applyAlignment="1">
      <alignment horizontal="right" wrapText="1" indent="1"/>
    </xf>
    <xf numFmtId="10" fontId="43" fillId="3" borderId="0" xfId="0" applyNumberFormat="1" applyFont="1" applyFill="1" applyAlignment="1">
      <alignment horizontal="right" wrapText="1" indent="1"/>
    </xf>
    <xf numFmtId="166" fontId="13" fillId="3" borderId="0" xfId="2" applyNumberFormat="1" applyFont="1" applyFill="1" applyBorder="1" applyAlignment="1">
      <alignment horizontal="right" vertical="center" wrapText="1"/>
    </xf>
    <xf numFmtId="0" fontId="0" fillId="3" borderId="0" xfId="0" applyFill="1" applyAlignment="1">
      <alignment vertical="top"/>
    </xf>
    <xf numFmtId="0" fontId="0" fillId="3" borderId="0" xfId="0" applyFill="1" applyAlignment="1">
      <alignment vertical="top" wrapText="1"/>
    </xf>
    <xf numFmtId="0" fontId="17" fillId="3" borderId="0" xfId="0" applyFont="1" applyFill="1" applyAlignment="1">
      <alignment horizontal="left" vertical="top"/>
    </xf>
    <xf numFmtId="0" fontId="0" fillId="3" borderId="0" xfId="0" applyFont="1" applyFill="1" applyAlignment="1">
      <alignment vertical="top"/>
    </xf>
    <xf numFmtId="0" fontId="10" fillId="3" borderId="0" xfId="0" applyFont="1" applyFill="1"/>
    <xf numFmtId="0" fontId="7" fillId="3" borderId="0" xfId="0" applyFont="1" applyFill="1" applyBorder="1"/>
    <xf numFmtId="0" fontId="10" fillId="3" borderId="0" xfId="0" applyFont="1" applyFill="1" applyBorder="1"/>
    <xf numFmtId="0" fontId="13" fillId="3" borderId="0" xfId="0" quotePrefix="1" applyFont="1" applyFill="1" applyBorder="1" applyAlignment="1">
      <alignment horizontal="right" vertical="center" wrapText="1"/>
    </xf>
    <xf numFmtId="166" fontId="13" fillId="3" borderId="0" xfId="0" applyNumberFormat="1" applyFont="1" applyFill="1" applyBorder="1" applyAlignment="1">
      <alignment horizontal="right" vertical="center" wrapText="1"/>
    </xf>
    <xf numFmtId="0" fontId="14" fillId="3" borderId="0" xfId="0" quotePrefix="1" applyFont="1" applyFill="1" applyBorder="1" applyAlignment="1">
      <alignment horizontal="right" vertical="center" wrapText="1"/>
    </xf>
    <xf numFmtId="0" fontId="14" fillId="3" borderId="0" xfId="0" applyFont="1" applyFill="1" applyBorder="1" applyAlignment="1">
      <alignment horizontal="right" vertical="center" wrapText="1"/>
    </xf>
    <xf numFmtId="0" fontId="8" fillId="3" borderId="0" xfId="0" applyFont="1" applyFill="1" applyBorder="1" applyAlignment="1">
      <alignment vertical="center" wrapText="1"/>
    </xf>
    <xf numFmtId="0" fontId="22" fillId="3" borderId="12" xfId="0" applyFont="1" applyFill="1" applyBorder="1" applyAlignment="1">
      <alignment vertical="center"/>
    </xf>
    <xf numFmtId="174" fontId="22" fillId="3" borderId="8" xfId="1" applyNumberFormat="1" applyFont="1" applyFill="1" applyBorder="1" applyAlignment="1">
      <alignment vertical="center"/>
    </xf>
    <xf numFmtId="174" fontId="22" fillId="3" borderId="9" xfId="1" applyNumberFormat="1" applyFont="1" applyFill="1" applyBorder="1" applyAlignment="1">
      <alignment vertical="center"/>
    </xf>
    <xf numFmtId="175" fontId="22" fillId="3" borderId="9" xfId="1" applyNumberFormat="1" applyFont="1" applyFill="1" applyBorder="1" applyAlignment="1">
      <alignment vertical="center"/>
    </xf>
    <xf numFmtId="174" fontId="22" fillId="3" borderId="9" xfId="1" applyNumberFormat="1" applyFont="1" applyFill="1" applyBorder="1" applyAlignment="1">
      <alignment horizontal="right" vertical="center"/>
    </xf>
    <xf numFmtId="174" fontId="33" fillId="7" borderId="6" xfId="1" applyNumberFormat="1" applyFont="1" applyFill="1" applyBorder="1" applyAlignment="1">
      <alignment vertical="center"/>
    </xf>
    <xf numFmtId="174" fontId="33" fillId="9" borderId="6" xfId="1" applyNumberFormat="1" applyFont="1" applyFill="1" applyBorder="1" applyAlignment="1">
      <alignment vertical="center"/>
    </xf>
    <xf numFmtId="174" fontId="22" fillId="3" borderId="11" xfId="1" applyNumberFormat="1" applyFont="1" applyFill="1" applyBorder="1" applyAlignment="1">
      <alignment vertical="center"/>
    </xf>
    <xf numFmtId="174" fontId="33" fillId="3" borderId="11" xfId="1" applyNumberFormat="1" applyFont="1" applyFill="1" applyBorder="1" applyAlignment="1">
      <alignment vertical="center"/>
    </xf>
    <xf numFmtId="174" fontId="22" fillId="3" borderId="11" xfId="1" applyNumberFormat="1" applyFont="1" applyFill="1" applyBorder="1" applyAlignment="1">
      <alignment horizontal="right" vertical="center"/>
    </xf>
    <xf numFmtId="174" fontId="33" fillId="3" borderId="6" xfId="1" applyNumberFormat="1" applyFont="1" applyFill="1" applyBorder="1" applyAlignment="1">
      <alignment vertical="center"/>
    </xf>
    <xf numFmtId="174" fontId="33" fillId="10" borderId="6" xfId="1" applyNumberFormat="1" applyFont="1" applyFill="1" applyBorder="1" applyAlignment="1">
      <alignment vertical="center"/>
    </xf>
    <xf numFmtId="174" fontId="35" fillId="3" borderId="9" xfId="1" applyNumberFormat="1" applyFont="1" applyFill="1" applyBorder="1" applyAlignment="1">
      <alignment horizontal="right" vertical="center"/>
    </xf>
    <xf numFmtId="174" fontId="33" fillId="3" borderId="8" xfId="1" applyNumberFormat="1" applyFont="1" applyFill="1" applyBorder="1" applyAlignment="1">
      <alignment vertical="center"/>
    </xf>
    <xf numFmtId="0" fontId="10" fillId="4" borderId="5"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7" fillId="3" borderId="0" xfId="0" applyFont="1" applyFill="1" applyAlignment="1">
      <alignment horizontal="left"/>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1" fillId="3" borderId="14"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2" fillId="3" borderId="0" xfId="0" applyFont="1" applyFill="1" applyAlignment="1">
      <alignment horizontal="left" vertical="center" wrapText="1"/>
    </xf>
    <xf numFmtId="0" fontId="7" fillId="3" borderId="0" xfId="0" applyFont="1" applyFill="1" applyAlignment="1">
      <alignment horizontal="left" vertical="center" wrapText="1"/>
    </xf>
    <xf numFmtId="0" fontId="17" fillId="3" borderId="0" xfId="0" applyFont="1" applyFill="1" applyAlignment="1">
      <alignment horizontal="left" vertical="top" wrapText="1"/>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3" fillId="3" borderId="14" xfId="0" applyFont="1" applyFill="1" applyBorder="1" applyAlignment="1">
      <alignment horizontal="left" vertical="center" wrapText="1"/>
    </xf>
    <xf numFmtId="0" fontId="13" fillId="3" borderId="15" xfId="0" applyFont="1" applyFill="1" applyBorder="1" applyAlignment="1">
      <alignment horizontal="left" vertical="center" wrapText="1"/>
    </xf>
    <xf numFmtId="0" fontId="16" fillId="3" borderId="0" xfId="0" applyFont="1" applyFill="1" applyAlignment="1">
      <alignment horizontal="left" wrapText="1"/>
    </xf>
    <xf numFmtId="0" fontId="17" fillId="3" borderId="0" xfId="0" applyFont="1" applyFill="1" applyAlignment="1">
      <alignment horizontal="left" vertical="top"/>
    </xf>
    <xf numFmtId="0" fontId="10" fillId="0" borderId="0" xfId="0" applyFont="1" applyAlignment="1">
      <alignment horizontal="left" vertical="top" wrapText="1"/>
    </xf>
    <xf numFmtId="0" fontId="23" fillId="3" borderId="0" xfId="0" applyFont="1" applyFill="1" applyAlignment="1">
      <alignment horizontal="left" vertical="top" wrapText="1"/>
    </xf>
  </cellXfs>
  <cellStyles count="7">
    <cellStyle name="Normalny" xfId="0" builtinId="0"/>
    <cellStyle name="Normalny 2" xfId="3"/>
    <cellStyle name="Normalny 2 2 3" xfId="6"/>
    <cellStyle name="Normalny 66" xfId="5"/>
    <cellStyle name="Procentowy" xfId="1" builtinId="5"/>
    <cellStyle name="Procentowy 2" xfId="2"/>
    <cellStyle name="Procentowy 3" xfId="4"/>
  </cellStyles>
  <dxfs count="1">
    <dxf>
      <font>
        <b/>
        <i val="0"/>
        <strike val="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2"/>
  <sheetViews>
    <sheetView showGridLines="0" tabSelected="1" zoomScaleNormal="100" workbookViewId="0">
      <pane xSplit="2" ySplit="3" topLeftCell="C4" activePane="bottomRight" state="frozen"/>
      <selection pane="topRight" activeCell="C1" sqref="C1"/>
      <selection pane="bottomLeft" activeCell="A4" sqref="A4"/>
      <selection pane="bottomRight" activeCell="J14" sqref="J14"/>
    </sheetView>
  </sheetViews>
  <sheetFormatPr defaultRowHeight="14.25"/>
  <cols>
    <col min="1" max="1" width="1.625" customWidth="1"/>
    <col min="2" max="2" width="53.75" customWidth="1"/>
    <col min="3" max="4" width="15.625" customWidth="1"/>
    <col min="5" max="5" width="15.625" style="288" customWidth="1"/>
    <col min="6" max="7" width="15.625" style="377" customWidth="1"/>
    <col min="8" max="8" width="15.625" style="288" customWidth="1"/>
  </cols>
  <sheetData>
    <row r="1" spans="2:12" ht="50.25" customHeight="1" thickBot="1">
      <c r="B1" s="25" t="s">
        <v>83</v>
      </c>
      <c r="C1" s="24"/>
      <c r="D1" s="24"/>
      <c r="E1" s="272"/>
      <c r="F1" s="378"/>
      <c r="G1" s="378"/>
      <c r="H1" s="272"/>
    </row>
    <row r="2" spans="2:12" ht="20.25" customHeight="1" thickBot="1">
      <c r="B2" s="38" t="s">
        <v>93</v>
      </c>
      <c r="C2" s="463" t="s">
        <v>92</v>
      </c>
      <c r="D2" s="464"/>
      <c r="E2" s="465"/>
      <c r="F2" s="463" t="s">
        <v>189</v>
      </c>
      <c r="G2" s="464"/>
      <c r="H2" s="465"/>
    </row>
    <row r="3" spans="2:12" ht="20.25" customHeight="1" thickBot="1">
      <c r="B3" s="3" t="s">
        <v>118</v>
      </c>
      <c r="C3" s="31" t="s">
        <v>190</v>
      </c>
      <c r="D3" s="30" t="s">
        <v>191</v>
      </c>
      <c r="E3" s="273" t="s">
        <v>52</v>
      </c>
      <c r="F3" s="31" t="s">
        <v>190</v>
      </c>
      <c r="G3" s="30" t="s">
        <v>191</v>
      </c>
      <c r="H3" s="273" t="s">
        <v>52</v>
      </c>
    </row>
    <row r="4" spans="2:12" ht="30" customHeight="1" thickBot="1">
      <c r="B4" s="34" t="s">
        <v>84</v>
      </c>
      <c r="C4" s="191">
        <f>SUM(C5:C8)</f>
        <v>2469.1999999999998</v>
      </c>
      <c r="D4" s="192">
        <f>SUM(D5:D8)</f>
        <v>1745.9</v>
      </c>
      <c r="E4" s="274">
        <f>IFERROR((C4-D4)/D4,"n/d")</f>
        <v>0.41428489604215574</v>
      </c>
      <c r="F4" s="191">
        <f>SUM(F5:F8)</f>
        <v>4798.2</v>
      </c>
      <c r="G4" s="192">
        <f>SUM(G5:G8)</f>
        <v>2469.2000000000003</v>
      </c>
      <c r="H4" s="274">
        <f>IFERROR((F4-G4)/G4,"n/d")</f>
        <v>0.94322047626761674</v>
      </c>
      <c r="I4" s="414"/>
      <c r="J4" s="414"/>
      <c r="K4" s="414"/>
      <c r="L4" s="414"/>
    </row>
    <row r="5" spans="2:12" ht="20.25" customHeight="1">
      <c r="B5" s="47" t="s">
        <v>112</v>
      </c>
      <c r="C5" s="266">
        <v>1652</v>
      </c>
      <c r="D5" s="269">
        <v>1204.5</v>
      </c>
      <c r="E5" s="275">
        <f t="shared" ref="E5:E29" si="0">IFERROR((C5-D5)/D5,"n/d")</f>
        <v>0.37152345371523454</v>
      </c>
      <c r="F5" s="266">
        <v>3289.2</v>
      </c>
      <c r="G5" s="269">
        <v>1672.3</v>
      </c>
      <c r="H5" s="275">
        <f t="shared" ref="H5:H11" si="1">IFERROR((F5-G5)/G5,"n/d")</f>
        <v>0.96687197273216519</v>
      </c>
      <c r="I5" s="414"/>
      <c r="J5" s="414"/>
      <c r="K5" s="414"/>
      <c r="L5" s="414"/>
    </row>
    <row r="6" spans="2:12" ht="20.25" customHeight="1">
      <c r="B6" s="48" t="s">
        <v>113</v>
      </c>
      <c r="C6" s="266">
        <v>688.7</v>
      </c>
      <c r="D6" s="269">
        <v>479.1</v>
      </c>
      <c r="E6" s="275">
        <f t="shared" si="0"/>
        <v>0.43748695470674182</v>
      </c>
      <c r="F6" s="266">
        <v>1242</v>
      </c>
      <c r="G6" s="269">
        <v>721.3</v>
      </c>
      <c r="H6" s="275">
        <f t="shared" si="1"/>
        <v>0.72189103008456967</v>
      </c>
      <c r="I6" s="414"/>
      <c r="J6" s="414"/>
      <c r="K6" s="414"/>
      <c r="L6" s="414"/>
    </row>
    <row r="7" spans="2:12" ht="20.25" customHeight="1">
      <c r="B7" s="48" t="s">
        <v>87</v>
      </c>
      <c r="C7" s="266">
        <v>106.9</v>
      </c>
      <c r="D7" s="269">
        <v>55.4</v>
      </c>
      <c r="E7" s="275">
        <f t="shared" si="0"/>
        <v>0.92960288808664271</v>
      </c>
      <c r="F7" s="266">
        <v>225.3</v>
      </c>
      <c r="G7" s="269">
        <v>63.3</v>
      </c>
      <c r="H7" s="275">
        <f t="shared" si="1"/>
        <v>2.5592417061611377</v>
      </c>
      <c r="I7" s="414"/>
      <c r="J7" s="414"/>
      <c r="K7" s="414"/>
      <c r="L7" s="414"/>
    </row>
    <row r="8" spans="2:12" ht="20.25" customHeight="1" thickBot="1">
      <c r="B8" s="50" t="s">
        <v>88</v>
      </c>
      <c r="C8" s="266">
        <v>21.6</v>
      </c>
      <c r="D8" s="269">
        <v>6.9</v>
      </c>
      <c r="E8" s="275">
        <f t="shared" si="0"/>
        <v>2.1304347826086958</v>
      </c>
      <c r="F8" s="266">
        <v>41.7</v>
      </c>
      <c r="G8" s="269">
        <v>12.3</v>
      </c>
      <c r="H8" s="275">
        <f t="shared" si="1"/>
        <v>2.3902439024390243</v>
      </c>
      <c r="I8" s="414"/>
      <c r="J8" s="414"/>
      <c r="K8" s="414"/>
      <c r="L8" s="414"/>
    </row>
    <row r="9" spans="2:12" ht="30" customHeight="1" thickBot="1">
      <c r="B9" s="64" t="s">
        <v>85</v>
      </c>
      <c r="C9" s="270">
        <f>SUM(C10:C17)</f>
        <v>-1899.4999999999998</v>
      </c>
      <c r="D9" s="271">
        <f>SUM(D10:D17)</f>
        <v>-1351.8</v>
      </c>
      <c r="E9" s="276">
        <f t="shared" si="0"/>
        <v>0.40516348572273991</v>
      </c>
      <c r="F9" s="270">
        <f>SUM(F10:F17)</f>
        <v>-3808.5</v>
      </c>
      <c r="G9" s="271">
        <f>SUM(G10:G17)</f>
        <v>-1859.2</v>
      </c>
      <c r="H9" s="276">
        <f t="shared" si="1"/>
        <v>1.0484617039586919</v>
      </c>
      <c r="I9" s="414"/>
      <c r="J9" s="414"/>
      <c r="K9" s="414"/>
      <c r="L9" s="414"/>
    </row>
    <row r="10" spans="2:12" ht="20.25" customHeight="1">
      <c r="B10" s="69" t="s">
        <v>114</v>
      </c>
      <c r="C10" s="266">
        <v>-274</v>
      </c>
      <c r="D10" s="269">
        <v>-260.89999999999998</v>
      </c>
      <c r="E10" s="277">
        <f t="shared" si="0"/>
        <v>5.0210808738980546E-2</v>
      </c>
      <c r="F10" s="266">
        <v>-509.5</v>
      </c>
      <c r="G10" s="269">
        <v>-471.5</v>
      </c>
      <c r="H10" s="277">
        <f t="shared" si="1"/>
        <v>8.0593849416755042E-2</v>
      </c>
      <c r="I10" s="414"/>
      <c r="J10" s="414"/>
      <c r="K10" s="414"/>
      <c r="L10" s="414"/>
    </row>
    <row r="11" spans="2:12" ht="20.25" customHeight="1">
      <c r="B11" s="28" t="s">
        <v>89</v>
      </c>
      <c r="C11" s="266">
        <v>-193.2</v>
      </c>
      <c r="D11" s="269">
        <v>-132.19999999999999</v>
      </c>
      <c r="E11" s="275">
        <f t="shared" si="0"/>
        <v>0.4614220877458397</v>
      </c>
      <c r="F11" s="266">
        <v>-382.4</v>
      </c>
      <c r="G11" s="269">
        <v>-207.6</v>
      </c>
      <c r="H11" s="275">
        <f t="shared" si="1"/>
        <v>0.8420038535645471</v>
      </c>
      <c r="I11" s="414"/>
      <c r="J11" s="414"/>
      <c r="K11" s="414"/>
      <c r="L11" s="414"/>
    </row>
    <row r="12" spans="2:12" ht="20.25" customHeight="1">
      <c r="B12" s="28" t="s">
        <v>109</v>
      </c>
      <c r="C12" s="266">
        <v>-393.5</v>
      </c>
      <c r="D12" s="269">
        <v>-311.3</v>
      </c>
      <c r="E12" s="275">
        <f>IFERROR((C12-D12)/D12,"n/d")</f>
        <v>0.26405396723417918</v>
      </c>
      <c r="F12" s="266">
        <v>-861.4</v>
      </c>
      <c r="G12" s="269">
        <v>-373.8</v>
      </c>
      <c r="H12" s="275">
        <f>IFERROR((F12-G12)/G12,"n/d")</f>
        <v>1.3044408774745853</v>
      </c>
      <c r="I12" s="414"/>
      <c r="J12" s="414"/>
      <c r="K12" s="414"/>
      <c r="L12" s="414"/>
    </row>
    <row r="13" spans="2:12" ht="20.25" customHeight="1">
      <c r="B13" s="28" t="s">
        <v>115</v>
      </c>
      <c r="C13" s="266">
        <v>-522.4</v>
      </c>
      <c r="D13" s="269">
        <v>-288</v>
      </c>
      <c r="E13" s="275">
        <f>IFERROR((C13-D13)/D13,"n/d")</f>
        <v>0.81388888888888877</v>
      </c>
      <c r="F13" s="266">
        <v>-1004.7</v>
      </c>
      <c r="G13" s="269">
        <v>-359.3</v>
      </c>
      <c r="H13" s="275">
        <f>IFERROR((F13-G13)/G13,"n/d")</f>
        <v>1.7962705260228224</v>
      </c>
      <c r="I13" s="414"/>
      <c r="J13" s="414"/>
      <c r="K13" s="414"/>
      <c r="L13" s="414"/>
    </row>
    <row r="14" spans="2:12" ht="20.25" customHeight="1">
      <c r="B14" s="28" t="s">
        <v>1</v>
      </c>
      <c r="C14" s="266">
        <v>-140.80000000000001</v>
      </c>
      <c r="D14" s="269">
        <v>-108.2</v>
      </c>
      <c r="E14" s="275">
        <f t="shared" si="0"/>
        <v>0.30129390018484298</v>
      </c>
      <c r="F14" s="266">
        <v>-269.89999999999998</v>
      </c>
      <c r="G14" s="269">
        <v>-152.80000000000001</v>
      </c>
      <c r="H14" s="275">
        <f t="shared" ref="H14" si="2">IFERROR((F14-G14)/G14,"n/d")</f>
        <v>0.76636125654450238</v>
      </c>
      <c r="I14" s="414"/>
      <c r="J14" s="414"/>
      <c r="K14" s="414"/>
      <c r="L14" s="414"/>
    </row>
    <row r="15" spans="2:12" ht="20.25" customHeight="1">
      <c r="B15" s="28" t="s">
        <v>90</v>
      </c>
      <c r="C15" s="266">
        <v>-291.7</v>
      </c>
      <c r="D15" s="269">
        <v>-189.7</v>
      </c>
      <c r="E15" s="278">
        <f>IFERROR((C15-D15)/D15,"n/d")</f>
        <v>0.53769109119662628</v>
      </c>
      <c r="F15" s="266">
        <v>-624.29999999999995</v>
      </c>
      <c r="G15" s="269">
        <v>-200</v>
      </c>
      <c r="H15" s="278">
        <f>IFERROR((F15-G15)/G15,"n/d")</f>
        <v>2.1214999999999997</v>
      </c>
      <c r="I15" s="414"/>
      <c r="J15" s="414"/>
      <c r="K15" s="414"/>
      <c r="L15" s="414"/>
    </row>
    <row r="16" spans="2:12" ht="30" customHeight="1">
      <c r="B16" s="28" t="s">
        <v>116</v>
      </c>
      <c r="C16" s="266">
        <v>-27.8</v>
      </c>
      <c r="D16" s="269">
        <v>-18.100000000000001</v>
      </c>
      <c r="E16" s="275">
        <f t="shared" si="0"/>
        <v>0.53591160220994472</v>
      </c>
      <c r="F16" s="266">
        <v>-46.5</v>
      </c>
      <c r="G16" s="269">
        <v>-24.8</v>
      </c>
      <c r="H16" s="275">
        <f t="shared" ref="H16:H27" si="3">IFERROR((F16-G16)/G16,"n/d")</f>
        <v>0.875</v>
      </c>
      <c r="I16" s="414"/>
      <c r="J16" s="414"/>
      <c r="K16" s="414"/>
      <c r="L16" s="414"/>
    </row>
    <row r="17" spans="2:12" ht="15.75" thickBot="1">
      <c r="B17" s="66" t="s">
        <v>91</v>
      </c>
      <c r="C17" s="266">
        <v>-56.1</v>
      </c>
      <c r="D17" s="269">
        <v>-43.4</v>
      </c>
      <c r="E17" s="275">
        <f t="shared" si="0"/>
        <v>0.29262672811059914</v>
      </c>
      <c r="F17" s="266">
        <v>-109.8</v>
      </c>
      <c r="G17" s="269">
        <v>-69.400000000000006</v>
      </c>
      <c r="H17" s="275">
        <f t="shared" si="3"/>
        <v>0.58213256484149833</v>
      </c>
      <c r="I17" s="414"/>
      <c r="J17" s="414"/>
      <c r="K17" s="414"/>
      <c r="L17" s="414"/>
    </row>
    <row r="18" spans="2:12" s="196" customFormat="1" ht="30" customHeight="1" thickBot="1">
      <c r="B18" s="27" t="s">
        <v>117</v>
      </c>
      <c r="C18" s="361">
        <v>13.8</v>
      </c>
      <c r="D18" s="317">
        <v>3.5</v>
      </c>
      <c r="E18" s="279">
        <f t="shared" si="0"/>
        <v>2.9428571428571431</v>
      </c>
      <c r="F18" s="361">
        <v>22.5</v>
      </c>
      <c r="G18" s="317">
        <v>7.1</v>
      </c>
      <c r="H18" s="279">
        <f t="shared" si="3"/>
        <v>2.1690140845070425</v>
      </c>
      <c r="I18" s="414"/>
      <c r="J18" s="414"/>
      <c r="K18" s="414"/>
      <c r="L18" s="414"/>
    </row>
    <row r="19" spans="2:12" ht="30" customHeight="1" thickBot="1">
      <c r="B19" s="64" t="s">
        <v>42</v>
      </c>
      <c r="C19" s="191">
        <f>C4+C9+C18</f>
        <v>583.5</v>
      </c>
      <c r="D19" s="192">
        <f>D4+D9+D18</f>
        <v>397.60000000000014</v>
      </c>
      <c r="E19" s="280">
        <f t="shared" si="0"/>
        <v>0.46755533199195121</v>
      </c>
      <c r="F19" s="191">
        <f>F4+F9+F18</f>
        <v>1012.1999999999998</v>
      </c>
      <c r="G19" s="192">
        <f>G4+G9+G18</f>
        <v>617.10000000000025</v>
      </c>
      <c r="H19" s="280">
        <f t="shared" si="3"/>
        <v>0.64025279533300827</v>
      </c>
      <c r="I19" s="414"/>
      <c r="J19" s="414"/>
      <c r="K19" s="414"/>
      <c r="L19" s="414"/>
    </row>
    <row r="20" spans="2:12" ht="21" customHeight="1">
      <c r="B20" s="359" t="s">
        <v>150</v>
      </c>
      <c r="C20" s="266">
        <v>-11.9</v>
      </c>
      <c r="D20" s="269">
        <v>23.9</v>
      </c>
      <c r="E20" s="360">
        <f t="shared" si="0"/>
        <v>-1.497907949790795</v>
      </c>
      <c r="F20" s="266">
        <v>17</v>
      </c>
      <c r="G20" s="269">
        <v>25.1</v>
      </c>
      <c r="H20" s="360">
        <f t="shared" si="3"/>
        <v>-0.32270916334661359</v>
      </c>
      <c r="I20" s="414"/>
      <c r="J20" s="414"/>
      <c r="K20" s="414"/>
      <c r="L20" s="414"/>
    </row>
    <row r="21" spans="2:12" ht="21" customHeight="1">
      <c r="B21" s="304" t="s">
        <v>110</v>
      </c>
      <c r="C21" s="266">
        <v>-222.1</v>
      </c>
      <c r="D21" s="269">
        <v>-273.39999999999998</v>
      </c>
      <c r="E21" s="360">
        <f t="shared" si="0"/>
        <v>-0.18763716166788583</v>
      </c>
      <c r="F21" s="266">
        <v>-483.4</v>
      </c>
      <c r="G21" s="269">
        <v>-382.1</v>
      </c>
      <c r="H21" s="360">
        <f t="shared" si="3"/>
        <v>0.26511384454331316</v>
      </c>
      <c r="I21" s="414"/>
      <c r="J21" s="414"/>
      <c r="K21" s="414"/>
      <c r="L21" s="414"/>
    </row>
    <row r="22" spans="2:12" ht="30" customHeight="1" thickBot="1">
      <c r="B22" s="66" t="s">
        <v>161</v>
      </c>
      <c r="C22" s="266">
        <v>0.9</v>
      </c>
      <c r="D22" s="269">
        <v>0.7</v>
      </c>
      <c r="E22" s="281">
        <f t="shared" si="0"/>
        <v>0.28571428571428581</v>
      </c>
      <c r="F22" s="266">
        <v>1.4</v>
      </c>
      <c r="G22" s="269">
        <v>1.3</v>
      </c>
      <c r="H22" s="281">
        <f t="shared" si="3"/>
        <v>7.6923076923076816E-2</v>
      </c>
      <c r="I22" s="414"/>
      <c r="J22" s="414"/>
      <c r="K22" s="414"/>
      <c r="L22" s="414"/>
    </row>
    <row r="23" spans="2:12" ht="30" customHeight="1" thickBot="1">
      <c r="B23" s="67" t="s">
        <v>102</v>
      </c>
      <c r="C23" s="191">
        <f>SUM(C19:C22)</f>
        <v>350.4</v>
      </c>
      <c r="D23" s="192">
        <f>SUM(D19:D22)</f>
        <v>148.80000000000013</v>
      </c>
      <c r="E23" s="280">
        <f t="shared" si="0"/>
        <v>1.3548387096774173</v>
      </c>
      <c r="F23" s="191">
        <f>SUM(F19:F22)</f>
        <v>547.19999999999982</v>
      </c>
      <c r="G23" s="192">
        <f>SUM(G19:G22)</f>
        <v>261.40000000000026</v>
      </c>
      <c r="H23" s="280">
        <f t="shared" si="3"/>
        <v>1.0933435348125451</v>
      </c>
      <c r="I23" s="414"/>
      <c r="J23" s="414"/>
      <c r="K23" s="414"/>
      <c r="L23" s="414"/>
    </row>
    <row r="24" spans="2:12" ht="30" customHeight="1" thickBot="1">
      <c r="B24" s="68" t="s">
        <v>3</v>
      </c>
      <c r="C24" s="266">
        <v>-45.9</v>
      </c>
      <c r="D24" s="269">
        <v>-16.7</v>
      </c>
      <c r="E24" s="282">
        <f t="shared" si="0"/>
        <v>1.7485029940119761</v>
      </c>
      <c r="F24" s="266">
        <v>-71.900000000000006</v>
      </c>
      <c r="G24" s="269">
        <v>-31.1</v>
      </c>
      <c r="H24" s="282">
        <f t="shared" si="3"/>
        <v>1.3118971061093248</v>
      </c>
      <c r="I24" s="414"/>
      <c r="J24" s="414"/>
      <c r="K24" s="414"/>
      <c r="L24" s="414"/>
    </row>
    <row r="25" spans="2:12" ht="30" customHeight="1" thickBot="1">
      <c r="B25" s="65" t="s">
        <v>63</v>
      </c>
      <c r="C25" s="191">
        <f>SUM(C23:C24)</f>
        <v>304.5</v>
      </c>
      <c r="D25" s="192">
        <f>SUM(D23:D24)</f>
        <v>132.10000000000014</v>
      </c>
      <c r="E25" s="283">
        <f t="shared" si="0"/>
        <v>1.3050719152157433</v>
      </c>
      <c r="F25" s="191">
        <f>SUM(F23:F24)</f>
        <v>475.29999999999984</v>
      </c>
      <c r="G25" s="192">
        <f>SUM(G23:G24)</f>
        <v>230.30000000000027</v>
      </c>
      <c r="H25" s="283">
        <f t="shared" si="3"/>
        <v>1.0638297872340394</v>
      </c>
      <c r="I25" s="414"/>
      <c r="J25" s="414"/>
      <c r="K25" s="414"/>
      <c r="L25" s="414"/>
    </row>
    <row r="26" spans="2:12" ht="30" customHeight="1" thickBot="1">
      <c r="B26" s="28" t="s">
        <v>103</v>
      </c>
      <c r="C26" s="267">
        <f>C25</f>
        <v>304.5</v>
      </c>
      <c r="D26" s="357">
        <f>D25</f>
        <v>132.10000000000014</v>
      </c>
      <c r="E26" s="281">
        <f t="shared" si="0"/>
        <v>1.3050719152157433</v>
      </c>
      <c r="F26" s="267">
        <f>F25</f>
        <v>475.29999999999984</v>
      </c>
      <c r="G26" s="357">
        <f>G25</f>
        <v>230.30000000000027</v>
      </c>
      <c r="H26" s="281">
        <f t="shared" si="3"/>
        <v>1.0638297872340394</v>
      </c>
    </row>
    <row r="27" spans="2:12" ht="30" customHeight="1" thickBot="1">
      <c r="B27" s="35" t="s">
        <v>86</v>
      </c>
      <c r="C27" s="268">
        <f>ROUND(C26/639.546016,2)</f>
        <v>0.48</v>
      </c>
      <c r="D27" s="36">
        <f>ROUND(D26/524.348714,2)</f>
        <v>0.25</v>
      </c>
      <c r="E27" s="284">
        <f t="shared" si="0"/>
        <v>0.91999999999999993</v>
      </c>
      <c r="F27" s="268">
        <f>ROUND(F26/639.546016,2)</f>
        <v>0.74</v>
      </c>
      <c r="G27" s="36">
        <f>ROUND(G26/436.836951,2)</f>
        <v>0.53</v>
      </c>
      <c r="H27" s="284">
        <f t="shared" si="3"/>
        <v>0.39622641509433953</v>
      </c>
    </row>
    <row r="28" spans="2:12" ht="30" customHeight="1" thickBot="1">
      <c r="B28" s="39"/>
      <c r="C28" s="193"/>
      <c r="D28" s="189"/>
      <c r="E28" s="285"/>
      <c r="F28" s="193"/>
      <c r="G28" s="189"/>
      <c r="H28" s="285"/>
    </row>
    <row r="29" spans="2:12" ht="30" customHeight="1">
      <c r="B29" s="42" t="s">
        <v>0</v>
      </c>
      <c r="C29" s="194">
        <f>C19-C12</f>
        <v>977</v>
      </c>
      <c r="D29" s="354">
        <f>D19-D12</f>
        <v>708.90000000000009</v>
      </c>
      <c r="E29" s="286">
        <f t="shared" si="0"/>
        <v>0.37819156439554219</v>
      </c>
      <c r="F29" s="194">
        <f>F19-F12</f>
        <v>1873.6</v>
      </c>
      <c r="G29" s="354">
        <f>G19-G12</f>
        <v>990.90000000000032</v>
      </c>
      <c r="H29" s="286">
        <f t="shared" ref="H29" si="4">IFERROR((F29-G29)/G29,"n/d")</f>
        <v>0.89080633767282202</v>
      </c>
    </row>
    <row r="30" spans="2:12" ht="30" customHeight="1" thickBot="1">
      <c r="B30" s="43" t="s">
        <v>4</v>
      </c>
      <c r="C30" s="45">
        <f>C29/C4</f>
        <v>0.39567471245747615</v>
      </c>
      <c r="D30" s="44">
        <f>D29/D4</f>
        <v>0.40603700097370987</v>
      </c>
      <c r="E30" s="389" t="s">
        <v>201</v>
      </c>
      <c r="F30" s="45">
        <f>F29/F4</f>
        <v>0.39047976324455003</v>
      </c>
      <c r="G30" s="44">
        <f>G29/G4</f>
        <v>0.40130406609428165</v>
      </c>
      <c r="H30" s="389" t="s">
        <v>202</v>
      </c>
    </row>
    <row r="31" spans="2:12" ht="15">
      <c r="B31" s="62"/>
      <c r="C31" s="62"/>
      <c r="D31" s="62"/>
      <c r="E31" s="287"/>
      <c r="F31" s="62"/>
      <c r="G31" s="62"/>
      <c r="H31" s="287"/>
    </row>
    <row r="32" spans="2:12">
      <c r="B32" s="24"/>
      <c r="C32" s="24"/>
      <c r="D32" s="24"/>
      <c r="E32" s="272"/>
      <c r="F32" s="378"/>
      <c r="G32" s="378"/>
      <c r="H32" s="272"/>
    </row>
  </sheetData>
  <mergeCells count="2">
    <mergeCell ref="C2:E2"/>
    <mergeCell ref="F2:H2"/>
  </mergeCells>
  <conditionalFormatting sqref="I4:L25">
    <cfRule type="cellIs" dxfId="0" priority="1" operator="notEqual">
      <formula>0</formula>
    </cfRule>
  </conditionalFormatting>
  <pageMargins left="0.7" right="0.7" top="0.75" bottom="0.75" header="0.3" footer="0.3"/>
  <pageSetup paperSize="9" scale="49" orientation="portrait" horizontalDpi="4294967294" r:id="rId1"/>
  <ignoredErrors>
    <ignoredError sqref="E19 E23 E25:E26 E29 E9 E4" formula="1"/>
    <ignoredError sqref="C9:D9 F9:G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C729"/>
  <sheetViews>
    <sheetView showGridLines="0" zoomScaleNormal="100" zoomScaleSheetLayoutView="100" workbookViewId="0">
      <pane xSplit="2" ySplit="4" topLeftCell="C5" activePane="bottomRight" state="frozen"/>
      <selection pane="topRight" activeCell="C1" sqref="C1"/>
      <selection pane="bottomLeft" activeCell="A5" sqref="A5"/>
      <selection pane="bottomRight" activeCell="C5" sqref="C5"/>
    </sheetView>
  </sheetViews>
  <sheetFormatPr defaultRowHeight="14.25"/>
  <cols>
    <col min="1" max="1" width="1.625" customWidth="1"/>
    <col min="2" max="2" width="31.125" customWidth="1"/>
    <col min="3" max="3" width="12.875" customWidth="1"/>
    <col min="4" max="4" width="1.875" customWidth="1"/>
    <col min="5" max="5" width="12.875" customWidth="1"/>
    <col min="6" max="6" width="1.625" customWidth="1"/>
    <col min="7" max="7" width="9.625" customWidth="1"/>
    <col min="8" max="8" width="12.875" customWidth="1"/>
    <col min="9" max="9" width="1.875" customWidth="1"/>
    <col min="10" max="10" width="12.875" customWidth="1"/>
    <col min="11" max="11" width="1.875" customWidth="1"/>
    <col min="12" max="12" width="9.625" customWidth="1"/>
    <col min="13" max="13" width="12.875" customWidth="1"/>
    <col min="14" max="14" width="1.875" customWidth="1"/>
    <col min="15" max="15" width="12.875" customWidth="1"/>
    <col min="16" max="16" width="1.875" customWidth="1"/>
    <col min="17" max="17" width="9.625" customWidth="1"/>
    <col min="18" max="19" width="12.875" customWidth="1"/>
    <col min="20" max="20" width="9.625" customWidth="1"/>
    <col min="21" max="497" width="9" style="378"/>
  </cols>
  <sheetData>
    <row r="1" spans="2:497" ht="50.25" customHeight="1" thickBot="1">
      <c r="B1" s="25" t="s">
        <v>101</v>
      </c>
      <c r="C1" s="24"/>
      <c r="D1" s="24"/>
      <c r="E1" s="24"/>
      <c r="F1" s="24"/>
      <c r="G1" s="24"/>
      <c r="H1" s="24"/>
      <c r="I1" s="24"/>
      <c r="J1" s="24"/>
      <c r="K1" s="24"/>
      <c r="L1" s="24"/>
      <c r="M1" s="24"/>
      <c r="N1" s="24"/>
      <c r="O1" s="24"/>
      <c r="P1" s="24"/>
      <c r="Q1" s="24"/>
      <c r="R1" s="24"/>
      <c r="S1" s="24"/>
      <c r="T1" s="24"/>
    </row>
    <row r="2" spans="2:497" s="46" customFormat="1" ht="30" customHeight="1" thickBot="1">
      <c r="B2" s="470" t="s">
        <v>118</v>
      </c>
      <c r="C2" s="467" t="s">
        <v>151</v>
      </c>
      <c r="D2" s="468"/>
      <c r="E2" s="468"/>
      <c r="F2" s="468"/>
      <c r="G2" s="469"/>
      <c r="H2" s="467" t="s">
        <v>62</v>
      </c>
      <c r="I2" s="468"/>
      <c r="J2" s="468"/>
      <c r="K2" s="468"/>
      <c r="L2" s="469"/>
      <c r="M2" s="467" t="s">
        <v>99</v>
      </c>
      <c r="N2" s="468"/>
      <c r="O2" s="468"/>
      <c r="P2" s="468"/>
      <c r="Q2" s="469"/>
      <c r="R2" s="467" t="s">
        <v>100</v>
      </c>
      <c r="S2" s="468"/>
      <c r="T2" s="469"/>
      <c r="U2" s="6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c r="IO2" s="52"/>
      <c r="IP2" s="52"/>
      <c r="IQ2" s="52"/>
      <c r="IR2" s="52"/>
      <c r="IS2" s="52"/>
      <c r="IT2" s="52"/>
      <c r="IU2" s="52"/>
      <c r="IV2" s="52"/>
      <c r="IW2" s="52"/>
      <c r="IX2" s="52"/>
      <c r="IY2" s="52"/>
      <c r="IZ2" s="52"/>
      <c r="JA2" s="52"/>
      <c r="JB2" s="52"/>
      <c r="JC2" s="52"/>
      <c r="JD2" s="52"/>
      <c r="JE2" s="52"/>
      <c r="JF2" s="52"/>
      <c r="JG2" s="52"/>
      <c r="JH2" s="52"/>
      <c r="JI2" s="52"/>
      <c r="JJ2" s="52"/>
      <c r="JK2" s="52"/>
      <c r="JL2" s="52"/>
      <c r="JM2" s="52"/>
      <c r="JN2" s="52"/>
      <c r="JO2" s="52"/>
      <c r="JP2" s="52"/>
      <c r="JQ2" s="52"/>
      <c r="JR2" s="52"/>
      <c r="JS2" s="52"/>
      <c r="JT2" s="52"/>
      <c r="JU2" s="52"/>
      <c r="JV2" s="52"/>
      <c r="JW2" s="52"/>
      <c r="JX2" s="52"/>
      <c r="JY2" s="52"/>
      <c r="JZ2" s="52"/>
      <c r="KA2" s="52"/>
      <c r="KB2" s="52"/>
      <c r="KC2" s="52"/>
      <c r="KD2" s="52"/>
      <c r="KE2" s="52"/>
      <c r="KF2" s="52"/>
      <c r="KG2" s="52"/>
      <c r="KH2" s="52"/>
      <c r="KI2" s="52"/>
      <c r="KJ2" s="52"/>
      <c r="KK2" s="52"/>
      <c r="KL2" s="52"/>
      <c r="KM2" s="52"/>
      <c r="KN2" s="52"/>
      <c r="KO2" s="52"/>
      <c r="KP2" s="52"/>
      <c r="KQ2" s="52"/>
      <c r="KR2" s="52"/>
      <c r="KS2" s="52"/>
      <c r="KT2" s="52"/>
      <c r="KU2" s="52"/>
      <c r="KV2" s="52"/>
      <c r="KW2" s="52"/>
      <c r="KX2" s="52"/>
      <c r="KY2" s="52"/>
      <c r="KZ2" s="52"/>
      <c r="LA2" s="52"/>
      <c r="LB2" s="52"/>
      <c r="LC2" s="52"/>
      <c r="LD2" s="52"/>
      <c r="LE2" s="52"/>
      <c r="LF2" s="52"/>
      <c r="LG2" s="52"/>
      <c r="LH2" s="52"/>
      <c r="LI2" s="52"/>
      <c r="LJ2" s="52"/>
      <c r="LK2" s="52"/>
      <c r="LL2" s="52"/>
      <c r="LM2" s="52"/>
      <c r="LN2" s="52"/>
      <c r="LO2" s="52"/>
      <c r="LP2" s="52"/>
      <c r="LQ2" s="52"/>
      <c r="LR2" s="52"/>
      <c r="LS2" s="52"/>
      <c r="LT2" s="52"/>
      <c r="LU2" s="52"/>
      <c r="LV2" s="52"/>
      <c r="LW2" s="52"/>
      <c r="LX2" s="52"/>
      <c r="LY2" s="52"/>
      <c r="LZ2" s="52"/>
      <c r="MA2" s="52"/>
      <c r="MB2" s="52"/>
      <c r="MC2" s="52"/>
      <c r="MD2" s="52"/>
      <c r="ME2" s="52"/>
      <c r="MF2" s="52"/>
      <c r="MG2" s="52"/>
      <c r="MH2" s="52"/>
      <c r="MI2" s="52"/>
      <c r="MJ2" s="52"/>
      <c r="MK2" s="52"/>
      <c r="ML2" s="52"/>
      <c r="MM2" s="52"/>
      <c r="MN2" s="52"/>
      <c r="MO2" s="52"/>
      <c r="MP2" s="52"/>
      <c r="MQ2" s="52"/>
      <c r="MR2" s="52"/>
      <c r="MS2" s="52"/>
      <c r="MT2" s="52"/>
      <c r="MU2" s="52"/>
      <c r="MV2" s="52"/>
      <c r="MW2" s="52"/>
      <c r="MX2" s="52"/>
      <c r="MY2" s="52"/>
      <c r="MZ2" s="52"/>
      <c r="NA2" s="52"/>
      <c r="NB2" s="52"/>
      <c r="NC2" s="52"/>
      <c r="ND2" s="52"/>
      <c r="NE2" s="52"/>
      <c r="NF2" s="52"/>
      <c r="NG2" s="52"/>
      <c r="NH2" s="52"/>
      <c r="NI2" s="52"/>
      <c r="NJ2" s="52"/>
      <c r="NK2" s="52"/>
      <c r="NL2" s="52"/>
      <c r="NM2" s="52"/>
      <c r="NN2" s="52"/>
      <c r="NO2" s="52"/>
      <c r="NP2" s="52"/>
      <c r="NQ2" s="52"/>
      <c r="NR2" s="52"/>
      <c r="NS2" s="52"/>
      <c r="NT2" s="52"/>
      <c r="NU2" s="52"/>
      <c r="NV2" s="52"/>
      <c r="NW2" s="52"/>
      <c r="NX2" s="52"/>
      <c r="NY2" s="52"/>
      <c r="NZ2" s="52"/>
      <c r="OA2" s="52"/>
      <c r="OB2" s="52"/>
      <c r="OC2" s="52"/>
      <c r="OD2" s="52"/>
      <c r="OE2" s="52"/>
      <c r="OF2" s="52"/>
      <c r="OG2" s="52"/>
      <c r="OH2" s="52"/>
      <c r="OI2" s="52"/>
      <c r="OJ2" s="52"/>
      <c r="OK2" s="52"/>
      <c r="OL2" s="52"/>
      <c r="OM2" s="52"/>
      <c r="ON2" s="52"/>
      <c r="OO2" s="52"/>
      <c r="OP2" s="52"/>
      <c r="OQ2" s="52"/>
      <c r="OR2" s="52"/>
      <c r="OS2" s="52"/>
      <c r="OT2" s="52"/>
      <c r="OU2" s="52"/>
      <c r="OV2" s="52"/>
      <c r="OW2" s="52"/>
      <c r="OX2" s="52"/>
      <c r="OY2" s="52"/>
      <c r="OZ2" s="52"/>
      <c r="PA2" s="52"/>
      <c r="PB2" s="52"/>
      <c r="PC2" s="52"/>
      <c r="PD2" s="52"/>
      <c r="PE2" s="52"/>
      <c r="PF2" s="52"/>
      <c r="PG2" s="52"/>
      <c r="PH2" s="52"/>
      <c r="PI2" s="52"/>
      <c r="PJ2" s="52"/>
      <c r="PK2" s="52"/>
      <c r="PL2" s="52"/>
      <c r="PM2" s="52"/>
      <c r="PN2" s="52"/>
      <c r="PO2" s="52"/>
      <c r="PP2" s="52"/>
      <c r="PQ2" s="52"/>
      <c r="PR2" s="52"/>
      <c r="PS2" s="52"/>
      <c r="PT2" s="52"/>
      <c r="PU2" s="52"/>
      <c r="PV2" s="52"/>
      <c r="PW2" s="52"/>
      <c r="PX2" s="52"/>
      <c r="PY2" s="52"/>
      <c r="PZ2" s="52"/>
      <c r="QA2" s="52"/>
      <c r="QB2" s="52"/>
      <c r="QC2" s="52"/>
      <c r="QD2" s="52"/>
      <c r="QE2" s="52"/>
      <c r="QF2" s="52"/>
      <c r="QG2" s="52"/>
      <c r="QH2" s="52"/>
      <c r="QI2" s="52"/>
      <c r="QJ2" s="52"/>
      <c r="QK2" s="52"/>
      <c r="QL2" s="52"/>
      <c r="QM2" s="52"/>
      <c r="QN2" s="52"/>
      <c r="QO2" s="52"/>
      <c r="QP2" s="52"/>
      <c r="QQ2" s="52"/>
      <c r="QR2" s="52"/>
      <c r="QS2" s="52"/>
      <c r="QT2" s="52"/>
      <c r="QU2" s="52"/>
      <c r="QV2" s="52"/>
      <c r="QW2" s="52"/>
      <c r="QX2" s="52"/>
      <c r="QY2" s="52"/>
      <c r="QZ2" s="52"/>
      <c r="RA2" s="52"/>
      <c r="RB2" s="52"/>
      <c r="RC2" s="52"/>
      <c r="RD2" s="52"/>
      <c r="RE2" s="52"/>
      <c r="RF2" s="52"/>
      <c r="RG2" s="52"/>
      <c r="RH2" s="52"/>
      <c r="RI2" s="52"/>
      <c r="RJ2" s="52"/>
      <c r="RK2" s="52"/>
      <c r="RL2" s="52"/>
      <c r="RM2" s="52"/>
      <c r="RN2" s="52"/>
      <c r="RO2" s="52"/>
      <c r="RP2" s="52"/>
      <c r="RQ2" s="52"/>
      <c r="RR2" s="52"/>
      <c r="RS2" s="52"/>
      <c r="RT2" s="52"/>
      <c r="RU2" s="52"/>
      <c r="RV2" s="52"/>
      <c r="RW2" s="52"/>
      <c r="RX2" s="52"/>
      <c r="RY2" s="52"/>
      <c r="RZ2" s="52"/>
      <c r="SA2" s="52"/>
      <c r="SB2" s="52"/>
      <c r="SC2" s="52"/>
    </row>
    <row r="3" spans="2:497" s="46" customFormat="1" ht="20.25" customHeight="1" thickBot="1">
      <c r="B3" s="471"/>
      <c r="C3" s="463" t="s">
        <v>192</v>
      </c>
      <c r="D3" s="464"/>
      <c r="E3" s="464"/>
      <c r="F3" s="464"/>
      <c r="G3" s="465"/>
      <c r="H3" s="463" t="s">
        <v>192</v>
      </c>
      <c r="I3" s="464"/>
      <c r="J3" s="464"/>
      <c r="K3" s="464"/>
      <c r="L3" s="465"/>
      <c r="M3" s="463" t="s">
        <v>192</v>
      </c>
      <c r="N3" s="464"/>
      <c r="O3" s="464"/>
      <c r="P3" s="464"/>
      <c r="Q3" s="465"/>
      <c r="R3" s="463" t="s">
        <v>192</v>
      </c>
      <c r="S3" s="464"/>
      <c r="T3" s="465"/>
      <c r="U3" s="62"/>
      <c r="V3" s="415"/>
      <c r="W3" s="415"/>
      <c r="X3" s="415"/>
      <c r="Y3" s="415"/>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c r="HP3" s="52"/>
      <c r="HQ3" s="52"/>
      <c r="HR3" s="52"/>
      <c r="HS3" s="52"/>
      <c r="HT3" s="52"/>
      <c r="HU3" s="52"/>
      <c r="HV3" s="52"/>
      <c r="HW3" s="52"/>
      <c r="HX3" s="52"/>
      <c r="HY3" s="52"/>
      <c r="HZ3" s="52"/>
      <c r="IA3" s="52"/>
      <c r="IB3" s="52"/>
      <c r="IC3" s="52"/>
      <c r="ID3" s="52"/>
      <c r="IE3" s="52"/>
      <c r="IF3" s="52"/>
      <c r="IG3" s="52"/>
      <c r="IH3" s="52"/>
      <c r="II3" s="52"/>
      <c r="IJ3" s="52"/>
      <c r="IK3" s="52"/>
      <c r="IL3" s="52"/>
      <c r="IM3" s="52"/>
      <c r="IN3" s="52"/>
      <c r="IO3" s="52"/>
      <c r="IP3" s="52"/>
      <c r="IQ3" s="52"/>
      <c r="IR3" s="52"/>
      <c r="IS3" s="52"/>
      <c r="IT3" s="52"/>
      <c r="IU3" s="52"/>
      <c r="IV3" s="52"/>
      <c r="IW3" s="52"/>
      <c r="IX3" s="52"/>
      <c r="IY3" s="52"/>
      <c r="IZ3" s="52"/>
      <c r="JA3" s="52"/>
      <c r="JB3" s="52"/>
      <c r="JC3" s="52"/>
      <c r="JD3" s="52"/>
      <c r="JE3" s="52"/>
      <c r="JF3" s="52"/>
      <c r="JG3" s="52"/>
      <c r="JH3" s="52"/>
      <c r="JI3" s="52"/>
      <c r="JJ3" s="52"/>
      <c r="JK3" s="52"/>
      <c r="JL3" s="52"/>
      <c r="JM3" s="52"/>
      <c r="JN3" s="52"/>
      <c r="JO3" s="52"/>
      <c r="JP3" s="52"/>
      <c r="JQ3" s="52"/>
      <c r="JR3" s="52"/>
      <c r="JS3" s="52"/>
      <c r="JT3" s="52"/>
      <c r="JU3" s="52"/>
      <c r="JV3" s="52"/>
      <c r="JW3" s="52"/>
      <c r="JX3" s="52"/>
      <c r="JY3" s="52"/>
      <c r="JZ3" s="52"/>
      <c r="KA3" s="52"/>
      <c r="KB3" s="52"/>
      <c r="KC3" s="52"/>
      <c r="KD3" s="52"/>
      <c r="KE3" s="52"/>
      <c r="KF3" s="52"/>
      <c r="KG3" s="52"/>
      <c r="KH3" s="52"/>
      <c r="KI3" s="52"/>
      <c r="KJ3" s="52"/>
      <c r="KK3" s="52"/>
      <c r="KL3" s="52"/>
      <c r="KM3" s="52"/>
      <c r="KN3" s="52"/>
      <c r="KO3" s="52"/>
      <c r="KP3" s="52"/>
      <c r="KQ3" s="52"/>
      <c r="KR3" s="52"/>
      <c r="KS3" s="52"/>
      <c r="KT3" s="52"/>
      <c r="KU3" s="52"/>
      <c r="KV3" s="52"/>
      <c r="KW3" s="52"/>
      <c r="KX3" s="52"/>
      <c r="KY3" s="52"/>
      <c r="KZ3" s="52"/>
      <c r="LA3" s="52"/>
      <c r="LB3" s="52"/>
      <c r="LC3" s="52"/>
      <c r="LD3" s="52"/>
      <c r="LE3" s="52"/>
      <c r="LF3" s="52"/>
      <c r="LG3" s="52"/>
      <c r="LH3" s="52"/>
      <c r="LI3" s="52"/>
      <c r="LJ3" s="52"/>
      <c r="LK3" s="52"/>
      <c r="LL3" s="52"/>
      <c r="LM3" s="52"/>
      <c r="LN3" s="52"/>
      <c r="LO3" s="52"/>
      <c r="LP3" s="52"/>
      <c r="LQ3" s="52"/>
      <c r="LR3" s="52"/>
      <c r="LS3" s="52"/>
      <c r="LT3" s="52"/>
      <c r="LU3" s="52"/>
      <c r="LV3" s="52"/>
      <c r="LW3" s="52"/>
      <c r="LX3" s="52"/>
      <c r="LY3" s="52"/>
      <c r="LZ3" s="52"/>
      <c r="MA3" s="52"/>
      <c r="MB3" s="52"/>
      <c r="MC3" s="52"/>
      <c r="MD3" s="52"/>
      <c r="ME3" s="52"/>
      <c r="MF3" s="52"/>
      <c r="MG3" s="52"/>
      <c r="MH3" s="52"/>
      <c r="MI3" s="52"/>
      <c r="MJ3" s="52"/>
      <c r="MK3" s="52"/>
      <c r="ML3" s="52"/>
      <c r="MM3" s="52"/>
      <c r="MN3" s="52"/>
      <c r="MO3" s="52"/>
      <c r="MP3" s="52"/>
      <c r="MQ3" s="52"/>
      <c r="MR3" s="52"/>
      <c r="MS3" s="52"/>
      <c r="MT3" s="52"/>
      <c r="MU3" s="52"/>
      <c r="MV3" s="52"/>
      <c r="MW3" s="52"/>
      <c r="MX3" s="52"/>
      <c r="MY3" s="52"/>
      <c r="MZ3" s="52"/>
      <c r="NA3" s="52"/>
      <c r="NB3" s="52"/>
      <c r="NC3" s="52"/>
      <c r="ND3" s="52"/>
      <c r="NE3" s="52"/>
      <c r="NF3" s="52"/>
      <c r="NG3" s="52"/>
      <c r="NH3" s="52"/>
      <c r="NI3" s="52"/>
      <c r="NJ3" s="52"/>
      <c r="NK3" s="52"/>
      <c r="NL3" s="52"/>
      <c r="NM3" s="52"/>
      <c r="NN3" s="52"/>
      <c r="NO3" s="52"/>
      <c r="NP3" s="52"/>
      <c r="NQ3" s="52"/>
      <c r="NR3" s="52"/>
      <c r="NS3" s="52"/>
      <c r="NT3" s="52"/>
      <c r="NU3" s="52"/>
      <c r="NV3" s="52"/>
      <c r="NW3" s="52"/>
      <c r="NX3" s="52"/>
      <c r="NY3" s="52"/>
      <c r="NZ3" s="52"/>
      <c r="OA3" s="52"/>
      <c r="OB3" s="52"/>
      <c r="OC3" s="52"/>
      <c r="OD3" s="52"/>
      <c r="OE3" s="52"/>
      <c r="OF3" s="52"/>
      <c r="OG3" s="52"/>
      <c r="OH3" s="52"/>
      <c r="OI3" s="52"/>
      <c r="OJ3" s="52"/>
      <c r="OK3" s="52"/>
      <c r="OL3" s="52"/>
      <c r="OM3" s="52"/>
      <c r="ON3" s="52"/>
      <c r="OO3" s="52"/>
      <c r="OP3" s="52"/>
      <c r="OQ3" s="52"/>
      <c r="OR3" s="52"/>
      <c r="OS3" s="52"/>
      <c r="OT3" s="52"/>
      <c r="OU3" s="52"/>
      <c r="OV3" s="52"/>
      <c r="OW3" s="52"/>
      <c r="OX3" s="52"/>
      <c r="OY3" s="52"/>
      <c r="OZ3" s="52"/>
      <c r="PA3" s="52"/>
      <c r="PB3" s="52"/>
      <c r="PC3" s="52"/>
      <c r="PD3" s="52"/>
      <c r="PE3" s="52"/>
      <c r="PF3" s="52"/>
      <c r="PG3" s="52"/>
      <c r="PH3" s="52"/>
      <c r="PI3" s="52"/>
      <c r="PJ3" s="52"/>
      <c r="PK3" s="52"/>
      <c r="PL3" s="52"/>
      <c r="PM3" s="52"/>
      <c r="PN3" s="52"/>
      <c r="PO3" s="52"/>
      <c r="PP3" s="52"/>
      <c r="PQ3" s="52"/>
      <c r="PR3" s="52"/>
      <c r="PS3" s="52"/>
      <c r="PT3" s="52"/>
      <c r="PU3" s="52"/>
      <c r="PV3" s="52"/>
      <c r="PW3" s="52"/>
      <c r="PX3" s="52"/>
      <c r="PY3" s="52"/>
      <c r="PZ3" s="52"/>
      <c r="QA3" s="52"/>
      <c r="QB3" s="52"/>
      <c r="QC3" s="52"/>
      <c r="QD3" s="52"/>
      <c r="QE3" s="52"/>
      <c r="QF3" s="52"/>
      <c r="QG3" s="52"/>
      <c r="QH3" s="52"/>
      <c r="QI3" s="52"/>
      <c r="QJ3" s="52"/>
      <c r="QK3" s="52"/>
      <c r="QL3" s="52"/>
      <c r="QM3" s="52"/>
      <c r="QN3" s="52"/>
      <c r="QO3" s="52"/>
      <c r="QP3" s="52"/>
      <c r="QQ3" s="52"/>
      <c r="QR3" s="52"/>
      <c r="QS3" s="52"/>
      <c r="QT3" s="52"/>
      <c r="QU3" s="52"/>
      <c r="QV3" s="52"/>
      <c r="QW3" s="52"/>
      <c r="QX3" s="52"/>
      <c r="QY3" s="52"/>
      <c r="QZ3" s="52"/>
      <c r="RA3" s="52"/>
      <c r="RB3" s="52"/>
      <c r="RC3" s="52"/>
      <c r="RD3" s="52"/>
      <c r="RE3" s="52"/>
      <c r="RF3" s="52"/>
      <c r="RG3" s="52"/>
      <c r="RH3" s="52"/>
      <c r="RI3" s="52"/>
      <c r="RJ3" s="52"/>
      <c r="RK3" s="52"/>
      <c r="RL3" s="52"/>
      <c r="RM3" s="52"/>
      <c r="RN3" s="52"/>
      <c r="RO3" s="52"/>
      <c r="RP3" s="52"/>
      <c r="RQ3" s="52"/>
      <c r="RR3" s="52"/>
      <c r="RS3" s="52"/>
      <c r="RT3" s="52"/>
      <c r="RU3" s="52"/>
      <c r="RV3" s="52"/>
      <c r="RW3" s="52"/>
      <c r="RX3" s="52"/>
      <c r="RY3" s="52"/>
      <c r="RZ3" s="52"/>
      <c r="SA3" s="52"/>
      <c r="SB3" s="52"/>
      <c r="SC3" s="52"/>
    </row>
    <row r="4" spans="2:497" s="53" customFormat="1" ht="20.25" customHeight="1" thickBot="1">
      <c r="B4" s="472"/>
      <c r="C4" s="54" t="s">
        <v>190</v>
      </c>
      <c r="D4" s="71"/>
      <c r="E4" s="55" t="s">
        <v>191</v>
      </c>
      <c r="F4" s="55"/>
      <c r="G4" s="56" t="s">
        <v>98</v>
      </c>
      <c r="H4" s="54" t="s">
        <v>190</v>
      </c>
      <c r="I4" s="71"/>
      <c r="J4" s="55" t="s">
        <v>191</v>
      </c>
      <c r="K4" s="55"/>
      <c r="L4" s="56" t="s">
        <v>98</v>
      </c>
      <c r="M4" s="54" t="s">
        <v>190</v>
      </c>
      <c r="N4" s="71"/>
      <c r="O4" s="55" t="s">
        <v>191</v>
      </c>
      <c r="P4" s="55"/>
      <c r="Q4" s="63" t="s">
        <v>98</v>
      </c>
      <c r="R4" s="54" t="s">
        <v>190</v>
      </c>
      <c r="S4" s="55" t="s">
        <v>191</v>
      </c>
      <c r="T4" s="63" t="s">
        <v>98</v>
      </c>
      <c r="U4" s="419"/>
      <c r="V4" s="420"/>
      <c r="W4" s="420"/>
      <c r="X4" s="420"/>
      <c r="Y4" s="420"/>
      <c r="Z4" s="421"/>
      <c r="AA4" s="421"/>
      <c r="AB4" s="421"/>
      <c r="AC4" s="421"/>
      <c r="AD4" s="421"/>
      <c r="AE4" s="421"/>
      <c r="AF4" s="421"/>
      <c r="AG4" s="421"/>
      <c r="AH4" s="421"/>
      <c r="AI4" s="421"/>
      <c r="AJ4" s="421"/>
      <c r="AK4" s="421"/>
      <c r="AL4" s="421"/>
      <c r="AM4" s="421"/>
      <c r="AN4" s="421"/>
      <c r="AO4" s="421"/>
      <c r="AP4" s="421"/>
      <c r="AQ4" s="421"/>
      <c r="AR4" s="421"/>
      <c r="AS4" s="421"/>
      <c r="AT4" s="421"/>
      <c r="AU4" s="421"/>
      <c r="AV4" s="421"/>
      <c r="AW4" s="421"/>
      <c r="AX4" s="421"/>
      <c r="AY4" s="421"/>
      <c r="AZ4" s="421"/>
      <c r="BA4" s="421"/>
      <c r="BB4" s="421"/>
      <c r="BC4" s="421"/>
      <c r="BD4" s="421"/>
      <c r="BE4" s="421"/>
      <c r="BF4" s="421"/>
      <c r="BG4" s="421"/>
      <c r="BH4" s="421"/>
      <c r="BI4" s="421"/>
      <c r="BJ4" s="421"/>
      <c r="BK4" s="421"/>
      <c r="BL4" s="421"/>
      <c r="BM4" s="421"/>
      <c r="BN4" s="421"/>
      <c r="BO4" s="421"/>
      <c r="BP4" s="421"/>
      <c r="BQ4" s="421"/>
      <c r="BR4" s="421"/>
      <c r="BS4" s="421"/>
      <c r="BT4" s="421"/>
      <c r="BU4" s="421"/>
      <c r="BV4" s="421"/>
      <c r="BW4" s="421"/>
      <c r="BX4" s="421"/>
      <c r="BY4" s="421"/>
      <c r="BZ4" s="421"/>
      <c r="CA4" s="421"/>
      <c r="CB4" s="421"/>
      <c r="CC4" s="421"/>
      <c r="CD4" s="421"/>
      <c r="CE4" s="421"/>
      <c r="CF4" s="421"/>
      <c r="CG4" s="421"/>
      <c r="CH4" s="421"/>
      <c r="CI4" s="421"/>
      <c r="CJ4" s="421"/>
      <c r="CK4" s="421"/>
      <c r="CL4" s="421"/>
      <c r="CM4" s="421"/>
      <c r="CN4" s="421"/>
      <c r="CO4" s="421"/>
      <c r="CP4" s="421"/>
      <c r="CQ4" s="421"/>
      <c r="CR4" s="421"/>
      <c r="CS4" s="421"/>
      <c r="CT4" s="421"/>
      <c r="CU4" s="421"/>
      <c r="CV4" s="421"/>
      <c r="CW4" s="421"/>
      <c r="CX4" s="421"/>
      <c r="CY4" s="421"/>
      <c r="CZ4" s="421"/>
      <c r="DA4" s="421"/>
      <c r="DB4" s="421"/>
      <c r="DC4" s="421"/>
      <c r="DD4" s="421"/>
      <c r="DE4" s="421"/>
      <c r="DF4" s="421"/>
      <c r="DG4" s="421"/>
      <c r="DH4" s="421"/>
      <c r="DI4" s="421"/>
      <c r="DJ4" s="421"/>
      <c r="DK4" s="421"/>
      <c r="DL4" s="421"/>
      <c r="DM4" s="421"/>
      <c r="DN4" s="421"/>
      <c r="DO4" s="421"/>
      <c r="DP4" s="421"/>
      <c r="DQ4" s="421"/>
      <c r="DR4" s="421"/>
      <c r="DS4" s="421"/>
      <c r="DT4" s="421"/>
      <c r="DU4" s="421"/>
      <c r="DV4" s="421"/>
      <c r="DW4" s="421"/>
      <c r="DX4" s="421"/>
      <c r="DY4" s="421"/>
      <c r="DZ4" s="421"/>
      <c r="EA4" s="421"/>
      <c r="EB4" s="421"/>
      <c r="EC4" s="421"/>
      <c r="ED4" s="421"/>
      <c r="EE4" s="421"/>
      <c r="EF4" s="421"/>
      <c r="EG4" s="421"/>
      <c r="EH4" s="421"/>
      <c r="EI4" s="421"/>
      <c r="EJ4" s="421"/>
      <c r="EK4" s="421"/>
      <c r="EL4" s="421"/>
      <c r="EM4" s="421"/>
      <c r="EN4" s="421"/>
      <c r="EO4" s="421"/>
      <c r="EP4" s="421"/>
      <c r="EQ4" s="421"/>
      <c r="ER4" s="421"/>
      <c r="ES4" s="421"/>
      <c r="ET4" s="421"/>
      <c r="EU4" s="421"/>
      <c r="EV4" s="421"/>
      <c r="EW4" s="421"/>
      <c r="EX4" s="421"/>
      <c r="EY4" s="421"/>
      <c r="EZ4" s="421"/>
      <c r="FA4" s="421"/>
      <c r="FB4" s="421"/>
      <c r="FC4" s="421"/>
      <c r="FD4" s="421"/>
      <c r="FE4" s="421"/>
      <c r="FF4" s="421"/>
      <c r="FG4" s="421"/>
      <c r="FH4" s="421"/>
      <c r="FI4" s="421"/>
      <c r="FJ4" s="421"/>
      <c r="FK4" s="421"/>
      <c r="FL4" s="421"/>
      <c r="FM4" s="421"/>
      <c r="FN4" s="421"/>
      <c r="FO4" s="421"/>
      <c r="FP4" s="421"/>
      <c r="FQ4" s="421"/>
      <c r="FR4" s="421"/>
      <c r="FS4" s="421"/>
      <c r="FT4" s="421"/>
      <c r="FU4" s="421"/>
      <c r="FV4" s="421"/>
      <c r="FW4" s="421"/>
      <c r="FX4" s="421"/>
      <c r="FY4" s="421"/>
      <c r="FZ4" s="421"/>
      <c r="GA4" s="421"/>
      <c r="GB4" s="421"/>
      <c r="GC4" s="421"/>
      <c r="GD4" s="421"/>
      <c r="GE4" s="421"/>
      <c r="GF4" s="421"/>
      <c r="GG4" s="421"/>
      <c r="GH4" s="421"/>
      <c r="GI4" s="421"/>
      <c r="GJ4" s="421"/>
      <c r="GK4" s="421"/>
      <c r="GL4" s="421"/>
      <c r="GM4" s="421"/>
      <c r="GN4" s="421"/>
      <c r="GO4" s="421"/>
      <c r="GP4" s="421"/>
      <c r="GQ4" s="421"/>
      <c r="GR4" s="421"/>
      <c r="GS4" s="421"/>
      <c r="GT4" s="421"/>
      <c r="GU4" s="421"/>
      <c r="GV4" s="421"/>
      <c r="GW4" s="421"/>
      <c r="GX4" s="421"/>
      <c r="GY4" s="421"/>
      <c r="GZ4" s="421"/>
      <c r="HA4" s="421"/>
      <c r="HB4" s="421"/>
      <c r="HC4" s="421"/>
      <c r="HD4" s="421"/>
      <c r="HE4" s="421"/>
      <c r="HF4" s="421"/>
      <c r="HG4" s="421"/>
      <c r="HH4" s="421"/>
      <c r="HI4" s="421"/>
      <c r="HJ4" s="421"/>
      <c r="HK4" s="421"/>
      <c r="HL4" s="421"/>
      <c r="HM4" s="421"/>
      <c r="HN4" s="421"/>
      <c r="HO4" s="421"/>
      <c r="HP4" s="421"/>
      <c r="HQ4" s="421"/>
      <c r="HR4" s="421"/>
      <c r="HS4" s="421"/>
      <c r="HT4" s="421"/>
      <c r="HU4" s="421"/>
      <c r="HV4" s="421"/>
      <c r="HW4" s="421"/>
      <c r="HX4" s="421"/>
      <c r="HY4" s="421"/>
      <c r="HZ4" s="421"/>
      <c r="IA4" s="421"/>
      <c r="IB4" s="421"/>
      <c r="IC4" s="421"/>
      <c r="ID4" s="421"/>
      <c r="IE4" s="421"/>
      <c r="IF4" s="421"/>
      <c r="IG4" s="421"/>
      <c r="IH4" s="421"/>
      <c r="II4" s="421"/>
      <c r="IJ4" s="421"/>
      <c r="IK4" s="421"/>
      <c r="IL4" s="421"/>
      <c r="IM4" s="421"/>
      <c r="IN4" s="421"/>
      <c r="IO4" s="421"/>
      <c r="IP4" s="421"/>
      <c r="IQ4" s="421"/>
      <c r="IR4" s="421"/>
      <c r="IS4" s="421"/>
      <c r="IT4" s="421"/>
      <c r="IU4" s="421"/>
      <c r="IV4" s="421"/>
      <c r="IW4" s="421"/>
      <c r="IX4" s="421"/>
      <c r="IY4" s="421"/>
      <c r="IZ4" s="421"/>
      <c r="JA4" s="421"/>
      <c r="JB4" s="421"/>
      <c r="JC4" s="421"/>
      <c r="JD4" s="421"/>
      <c r="JE4" s="421"/>
      <c r="JF4" s="421"/>
      <c r="JG4" s="421"/>
      <c r="JH4" s="421"/>
      <c r="JI4" s="421"/>
      <c r="JJ4" s="421"/>
      <c r="JK4" s="421"/>
      <c r="JL4" s="421"/>
      <c r="JM4" s="421"/>
      <c r="JN4" s="421"/>
      <c r="JO4" s="421"/>
      <c r="JP4" s="421"/>
      <c r="JQ4" s="421"/>
      <c r="JR4" s="421"/>
      <c r="JS4" s="421"/>
      <c r="JT4" s="421"/>
      <c r="JU4" s="421"/>
      <c r="JV4" s="421"/>
      <c r="JW4" s="421"/>
      <c r="JX4" s="421"/>
      <c r="JY4" s="421"/>
      <c r="JZ4" s="421"/>
      <c r="KA4" s="421"/>
      <c r="KB4" s="421"/>
      <c r="KC4" s="421"/>
      <c r="KD4" s="421"/>
      <c r="KE4" s="421"/>
      <c r="KF4" s="421"/>
      <c r="KG4" s="421"/>
      <c r="KH4" s="421"/>
      <c r="KI4" s="421"/>
      <c r="KJ4" s="421"/>
      <c r="KK4" s="421"/>
      <c r="KL4" s="421"/>
      <c r="KM4" s="421"/>
      <c r="KN4" s="421"/>
      <c r="KO4" s="421"/>
      <c r="KP4" s="421"/>
      <c r="KQ4" s="421"/>
      <c r="KR4" s="421"/>
      <c r="KS4" s="421"/>
      <c r="KT4" s="421"/>
      <c r="KU4" s="421"/>
      <c r="KV4" s="421"/>
      <c r="KW4" s="421"/>
      <c r="KX4" s="421"/>
      <c r="KY4" s="421"/>
      <c r="KZ4" s="421"/>
      <c r="LA4" s="421"/>
      <c r="LB4" s="421"/>
      <c r="LC4" s="421"/>
      <c r="LD4" s="421"/>
      <c r="LE4" s="421"/>
      <c r="LF4" s="421"/>
      <c r="LG4" s="421"/>
      <c r="LH4" s="421"/>
      <c r="LI4" s="421"/>
      <c r="LJ4" s="421"/>
      <c r="LK4" s="421"/>
      <c r="LL4" s="421"/>
      <c r="LM4" s="421"/>
      <c r="LN4" s="421"/>
      <c r="LO4" s="421"/>
      <c r="LP4" s="421"/>
      <c r="LQ4" s="421"/>
      <c r="LR4" s="421"/>
      <c r="LS4" s="421"/>
      <c r="LT4" s="421"/>
      <c r="LU4" s="421"/>
      <c r="LV4" s="421"/>
      <c r="LW4" s="421"/>
      <c r="LX4" s="421"/>
      <c r="LY4" s="421"/>
      <c r="LZ4" s="421"/>
      <c r="MA4" s="421"/>
      <c r="MB4" s="421"/>
      <c r="MC4" s="421"/>
      <c r="MD4" s="421"/>
      <c r="ME4" s="421"/>
      <c r="MF4" s="421"/>
      <c r="MG4" s="421"/>
      <c r="MH4" s="421"/>
      <c r="MI4" s="421"/>
      <c r="MJ4" s="421"/>
      <c r="MK4" s="421"/>
      <c r="ML4" s="421"/>
      <c r="MM4" s="421"/>
      <c r="MN4" s="421"/>
      <c r="MO4" s="421"/>
      <c r="MP4" s="421"/>
      <c r="MQ4" s="421"/>
      <c r="MR4" s="421"/>
      <c r="MS4" s="421"/>
      <c r="MT4" s="421"/>
      <c r="MU4" s="421"/>
      <c r="MV4" s="421"/>
      <c r="MW4" s="421"/>
      <c r="MX4" s="421"/>
      <c r="MY4" s="421"/>
      <c r="MZ4" s="421"/>
      <c r="NA4" s="421"/>
      <c r="NB4" s="421"/>
      <c r="NC4" s="421"/>
      <c r="ND4" s="421"/>
      <c r="NE4" s="421"/>
      <c r="NF4" s="421"/>
      <c r="NG4" s="421"/>
      <c r="NH4" s="421"/>
      <c r="NI4" s="421"/>
      <c r="NJ4" s="421"/>
      <c r="NK4" s="421"/>
      <c r="NL4" s="421"/>
      <c r="NM4" s="421"/>
      <c r="NN4" s="421"/>
      <c r="NO4" s="421"/>
      <c r="NP4" s="421"/>
      <c r="NQ4" s="421"/>
      <c r="NR4" s="421"/>
      <c r="NS4" s="421"/>
      <c r="NT4" s="421"/>
      <c r="NU4" s="421"/>
      <c r="NV4" s="421"/>
      <c r="NW4" s="421"/>
      <c r="NX4" s="421"/>
      <c r="NY4" s="421"/>
      <c r="NZ4" s="421"/>
      <c r="OA4" s="421"/>
      <c r="OB4" s="421"/>
      <c r="OC4" s="421"/>
      <c r="OD4" s="421"/>
      <c r="OE4" s="421"/>
      <c r="OF4" s="421"/>
      <c r="OG4" s="421"/>
      <c r="OH4" s="421"/>
      <c r="OI4" s="421"/>
      <c r="OJ4" s="421"/>
      <c r="OK4" s="421"/>
      <c r="OL4" s="421"/>
      <c r="OM4" s="421"/>
      <c r="ON4" s="421"/>
      <c r="OO4" s="421"/>
      <c r="OP4" s="421"/>
      <c r="OQ4" s="421"/>
      <c r="OR4" s="421"/>
      <c r="OS4" s="421"/>
      <c r="OT4" s="421"/>
      <c r="OU4" s="421"/>
      <c r="OV4" s="421"/>
      <c r="OW4" s="421"/>
      <c r="OX4" s="421"/>
      <c r="OY4" s="421"/>
      <c r="OZ4" s="421"/>
      <c r="PA4" s="421"/>
      <c r="PB4" s="421"/>
      <c r="PC4" s="421"/>
      <c r="PD4" s="421"/>
      <c r="PE4" s="421"/>
      <c r="PF4" s="421"/>
      <c r="PG4" s="421"/>
      <c r="PH4" s="421"/>
      <c r="PI4" s="421"/>
      <c r="PJ4" s="421"/>
      <c r="PK4" s="421"/>
      <c r="PL4" s="421"/>
      <c r="PM4" s="421"/>
      <c r="PN4" s="421"/>
      <c r="PO4" s="421"/>
      <c r="PP4" s="421"/>
      <c r="PQ4" s="421"/>
      <c r="PR4" s="421"/>
      <c r="PS4" s="421"/>
      <c r="PT4" s="421"/>
      <c r="PU4" s="421"/>
      <c r="PV4" s="421"/>
      <c r="PW4" s="421"/>
      <c r="PX4" s="421"/>
      <c r="PY4" s="421"/>
      <c r="PZ4" s="421"/>
      <c r="QA4" s="421"/>
      <c r="QB4" s="421"/>
      <c r="QC4" s="421"/>
      <c r="QD4" s="421"/>
      <c r="QE4" s="421"/>
      <c r="QF4" s="421"/>
      <c r="QG4" s="421"/>
      <c r="QH4" s="421"/>
      <c r="QI4" s="421"/>
      <c r="QJ4" s="421"/>
      <c r="QK4" s="421"/>
      <c r="QL4" s="421"/>
      <c r="QM4" s="421"/>
      <c r="QN4" s="421"/>
      <c r="QO4" s="421"/>
      <c r="QP4" s="421"/>
      <c r="QQ4" s="421"/>
      <c r="QR4" s="421"/>
      <c r="QS4" s="421"/>
      <c r="QT4" s="421"/>
      <c r="QU4" s="421"/>
      <c r="QV4" s="421"/>
      <c r="QW4" s="421"/>
      <c r="QX4" s="421"/>
      <c r="QY4" s="421"/>
      <c r="QZ4" s="421"/>
      <c r="RA4" s="421"/>
      <c r="RB4" s="421"/>
      <c r="RC4" s="421"/>
      <c r="RD4" s="421"/>
      <c r="RE4" s="421"/>
      <c r="RF4" s="421"/>
      <c r="RG4" s="421"/>
      <c r="RH4" s="421"/>
      <c r="RI4" s="421"/>
      <c r="RJ4" s="421"/>
      <c r="RK4" s="421"/>
      <c r="RL4" s="421"/>
      <c r="RM4" s="421"/>
      <c r="RN4" s="421"/>
      <c r="RO4" s="421"/>
      <c r="RP4" s="421"/>
      <c r="RQ4" s="421"/>
      <c r="RR4" s="421"/>
      <c r="RS4" s="421"/>
      <c r="RT4" s="421"/>
      <c r="RU4" s="421"/>
      <c r="RV4" s="421"/>
      <c r="RW4" s="421"/>
      <c r="RX4" s="421"/>
      <c r="RY4" s="421"/>
      <c r="RZ4" s="421"/>
      <c r="SA4" s="421"/>
      <c r="SB4" s="421"/>
      <c r="SC4" s="421"/>
    </row>
    <row r="5" spans="2:497" s="46" customFormat="1" ht="20.25" customHeight="1">
      <c r="B5" s="47" t="s">
        <v>94</v>
      </c>
      <c r="C5" s="148">
        <v>4244.3999999999996</v>
      </c>
      <c r="D5" s="111"/>
      <c r="E5" s="107">
        <v>1936.4</v>
      </c>
      <c r="F5" s="153"/>
      <c r="G5" s="351">
        <f>C5-E5</f>
        <v>2307.9999999999995</v>
      </c>
      <c r="H5" s="148">
        <v>553.79999999999995</v>
      </c>
      <c r="I5" s="105"/>
      <c r="J5" s="109">
        <v>532.79999999999995</v>
      </c>
      <c r="K5" s="109"/>
      <c r="L5" s="331">
        <f>H5-J5</f>
        <v>21</v>
      </c>
      <c r="M5" s="57">
        <v>0</v>
      </c>
      <c r="N5" s="72"/>
      <c r="O5" s="58">
        <v>0</v>
      </c>
      <c r="P5" s="58"/>
      <c r="Q5" s="339">
        <f>M5-O5</f>
        <v>0</v>
      </c>
      <c r="R5" s="240">
        <f>C5+H5+M5</f>
        <v>4798.2</v>
      </c>
      <c r="S5" s="185">
        <f>E5+J5+O5</f>
        <v>2469.1999999999998</v>
      </c>
      <c r="T5" s="344">
        <f>R5-S5</f>
        <v>2329</v>
      </c>
      <c r="U5" s="62"/>
      <c r="V5" s="422"/>
      <c r="W5" s="422"/>
      <c r="X5" s="422"/>
      <c r="Y5" s="415"/>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c r="HX5" s="52"/>
      <c r="HY5" s="52"/>
      <c r="HZ5" s="52"/>
      <c r="IA5" s="52"/>
      <c r="IB5" s="52"/>
      <c r="IC5" s="52"/>
      <c r="ID5" s="52"/>
      <c r="IE5" s="52"/>
      <c r="IF5" s="52"/>
      <c r="IG5" s="52"/>
      <c r="IH5" s="52"/>
      <c r="II5" s="52"/>
      <c r="IJ5" s="52"/>
      <c r="IK5" s="52"/>
      <c r="IL5" s="52"/>
      <c r="IM5" s="52"/>
      <c r="IN5" s="52"/>
      <c r="IO5" s="52"/>
      <c r="IP5" s="52"/>
      <c r="IQ5" s="52"/>
      <c r="IR5" s="52"/>
      <c r="IS5" s="52"/>
      <c r="IT5" s="52"/>
      <c r="IU5" s="52"/>
      <c r="IV5" s="52"/>
      <c r="IW5" s="52"/>
      <c r="IX5" s="52"/>
      <c r="IY5" s="52"/>
      <c r="IZ5" s="52"/>
      <c r="JA5" s="52"/>
      <c r="JB5" s="52"/>
      <c r="JC5" s="52"/>
      <c r="JD5" s="52"/>
      <c r="JE5" s="52"/>
      <c r="JF5" s="52"/>
      <c r="JG5" s="52"/>
      <c r="JH5" s="52"/>
      <c r="JI5" s="52"/>
      <c r="JJ5" s="52"/>
      <c r="JK5" s="52"/>
      <c r="JL5" s="52"/>
      <c r="JM5" s="52"/>
      <c r="JN5" s="52"/>
      <c r="JO5" s="52"/>
      <c r="JP5" s="52"/>
      <c r="JQ5" s="52"/>
      <c r="JR5" s="52"/>
      <c r="JS5" s="52"/>
      <c r="JT5" s="52"/>
      <c r="JU5" s="52"/>
      <c r="JV5" s="52"/>
      <c r="JW5" s="52"/>
      <c r="JX5" s="52"/>
      <c r="JY5" s="52"/>
      <c r="JZ5" s="52"/>
      <c r="KA5" s="52"/>
      <c r="KB5" s="52"/>
      <c r="KC5" s="52"/>
      <c r="KD5" s="52"/>
      <c r="KE5" s="52"/>
      <c r="KF5" s="52"/>
      <c r="KG5" s="52"/>
      <c r="KH5" s="52"/>
      <c r="KI5" s="52"/>
      <c r="KJ5" s="52"/>
      <c r="KK5" s="52"/>
      <c r="KL5" s="52"/>
      <c r="KM5" s="52"/>
      <c r="KN5" s="52"/>
      <c r="KO5" s="52"/>
      <c r="KP5" s="52"/>
      <c r="KQ5" s="52"/>
      <c r="KR5" s="52"/>
      <c r="KS5" s="52"/>
      <c r="KT5" s="52"/>
      <c r="KU5" s="52"/>
      <c r="KV5" s="52"/>
      <c r="KW5" s="52"/>
      <c r="KX5" s="52"/>
      <c r="KY5" s="52"/>
      <c r="KZ5" s="52"/>
      <c r="LA5" s="52"/>
      <c r="LB5" s="52"/>
      <c r="LC5" s="52"/>
      <c r="LD5" s="52"/>
      <c r="LE5" s="52"/>
      <c r="LF5" s="52"/>
      <c r="LG5" s="52"/>
      <c r="LH5" s="52"/>
      <c r="LI5" s="52"/>
      <c r="LJ5" s="52"/>
      <c r="LK5" s="52"/>
      <c r="LL5" s="52"/>
      <c r="LM5" s="52"/>
      <c r="LN5" s="52"/>
      <c r="LO5" s="52"/>
      <c r="LP5" s="52"/>
      <c r="LQ5" s="52"/>
      <c r="LR5" s="52"/>
      <c r="LS5" s="52"/>
      <c r="LT5" s="52"/>
      <c r="LU5" s="52"/>
      <c r="LV5" s="52"/>
      <c r="LW5" s="52"/>
      <c r="LX5" s="52"/>
      <c r="LY5" s="52"/>
      <c r="LZ5" s="52"/>
      <c r="MA5" s="52"/>
      <c r="MB5" s="52"/>
      <c r="MC5" s="52"/>
      <c r="MD5" s="52"/>
      <c r="ME5" s="52"/>
      <c r="MF5" s="52"/>
      <c r="MG5" s="52"/>
      <c r="MH5" s="52"/>
      <c r="MI5" s="52"/>
      <c r="MJ5" s="52"/>
      <c r="MK5" s="52"/>
      <c r="ML5" s="52"/>
      <c r="MM5" s="52"/>
      <c r="MN5" s="52"/>
      <c r="MO5" s="52"/>
      <c r="MP5" s="52"/>
      <c r="MQ5" s="52"/>
      <c r="MR5" s="52"/>
      <c r="MS5" s="52"/>
      <c r="MT5" s="52"/>
      <c r="MU5" s="52"/>
      <c r="MV5" s="52"/>
      <c r="MW5" s="52"/>
      <c r="MX5" s="52"/>
      <c r="MY5" s="52"/>
      <c r="MZ5" s="52"/>
      <c r="NA5" s="52"/>
      <c r="NB5" s="52"/>
      <c r="NC5" s="52"/>
      <c r="ND5" s="52"/>
      <c r="NE5" s="52"/>
      <c r="NF5" s="52"/>
      <c r="NG5" s="52"/>
      <c r="NH5" s="52"/>
      <c r="NI5" s="52"/>
      <c r="NJ5" s="52"/>
      <c r="NK5" s="52"/>
      <c r="NL5" s="52"/>
      <c r="NM5" s="52"/>
      <c r="NN5" s="52"/>
      <c r="NO5" s="52"/>
      <c r="NP5" s="52"/>
      <c r="NQ5" s="52"/>
      <c r="NR5" s="52"/>
      <c r="NS5" s="52"/>
      <c r="NT5" s="52"/>
      <c r="NU5" s="52"/>
      <c r="NV5" s="52"/>
      <c r="NW5" s="52"/>
      <c r="NX5" s="52"/>
      <c r="NY5" s="52"/>
      <c r="NZ5" s="52"/>
      <c r="OA5" s="52"/>
      <c r="OB5" s="52"/>
      <c r="OC5" s="52"/>
      <c r="OD5" s="52"/>
      <c r="OE5" s="52"/>
      <c r="OF5" s="52"/>
      <c r="OG5" s="52"/>
      <c r="OH5" s="52"/>
      <c r="OI5" s="52"/>
      <c r="OJ5" s="52"/>
      <c r="OK5" s="52"/>
      <c r="OL5" s="52"/>
      <c r="OM5" s="52"/>
      <c r="ON5" s="52"/>
      <c r="OO5" s="52"/>
      <c r="OP5" s="52"/>
      <c r="OQ5" s="52"/>
      <c r="OR5" s="52"/>
      <c r="OS5" s="52"/>
      <c r="OT5" s="52"/>
      <c r="OU5" s="52"/>
      <c r="OV5" s="52"/>
      <c r="OW5" s="52"/>
      <c r="OX5" s="52"/>
      <c r="OY5" s="52"/>
      <c r="OZ5" s="52"/>
      <c r="PA5" s="52"/>
      <c r="PB5" s="52"/>
      <c r="PC5" s="52"/>
      <c r="PD5" s="52"/>
      <c r="PE5" s="52"/>
      <c r="PF5" s="52"/>
      <c r="PG5" s="52"/>
      <c r="PH5" s="52"/>
      <c r="PI5" s="52"/>
      <c r="PJ5" s="52"/>
      <c r="PK5" s="52"/>
      <c r="PL5" s="52"/>
      <c r="PM5" s="52"/>
      <c r="PN5" s="52"/>
      <c r="PO5" s="52"/>
      <c r="PP5" s="52"/>
      <c r="PQ5" s="52"/>
      <c r="PR5" s="52"/>
      <c r="PS5" s="52"/>
      <c r="PT5" s="52"/>
      <c r="PU5" s="52"/>
      <c r="PV5" s="52"/>
      <c r="PW5" s="52"/>
      <c r="PX5" s="52"/>
      <c r="PY5" s="52"/>
      <c r="PZ5" s="52"/>
      <c r="QA5" s="52"/>
      <c r="QB5" s="52"/>
      <c r="QC5" s="52"/>
      <c r="QD5" s="52"/>
      <c r="QE5" s="52"/>
      <c r="QF5" s="52"/>
      <c r="QG5" s="52"/>
      <c r="QH5" s="52"/>
      <c r="QI5" s="52"/>
      <c r="QJ5" s="52"/>
      <c r="QK5" s="52"/>
      <c r="QL5" s="52"/>
      <c r="QM5" s="52"/>
      <c r="QN5" s="52"/>
      <c r="QO5" s="52"/>
      <c r="QP5" s="52"/>
      <c r="QQ5" s="52"/>
      <c r="QR5" s="52"/>
      <c r="QS5" s="52"/>
      <c r="QT5" s="52"/>
      <c r="QU5" s="52"/>
      <c r="QV5" s="52"/>
      <c r="QW5" s="52"/>
      <c r="QX5" s="52"/>
      <c r="QY5" s="52"/>
      <c r="QZ5" s="52"/>
      <c r="RA5" s="52"/>
      <c r="RB5" s="52"/>
      <c r="RC5" s="52"/>
      <c r="RD5" s="52"/>
      <c r="RE5" s="52"/>
      <c r="RF5" s="52"/>
      <c r="RG5" s="52"/>
      <c r="RH5" s="52"/>
      <c r="RI5" s="52"/>
      <c r="RJ5" s="52"/>
      <c r="RK5" s="52"/>
      <c r="RL5" s="52"/>
      <c r="RM5" s="52"/>
      <c r="RN5" s="52"/>
      <c r="RO5" s="52"/>
      <c r="RP5" s="52"/>
      <c r="RQ5" s="52"/>
      <c r="RR5" s="52"/>
      <c r="RS5" s="52"/>
      <c r="RT5" s="52"/>
      <c r="RU5" s="52"/>
      <c r="RV5" s="52"/>
      <c r="RW5" s="52"/>
      <c r="RX5" s="52"/>
      <c r="RY5" s="52"/>
      <c r="RZ5" s="52"/>
      <c r="SA5" s="52"/>
      <c r="SB5" s="52"/>
      <c r="SC5" s="52"/>
    </row>
    <row r="6" spans="2:497" s="46" customFormat="1" ht="20.25" customHeight="1">
      <c r="B6" s="48" t="s">
        <v>95</v>
      </c>
      <c r="C6" s="149">
        <v>16.7</v>
      </c>
      <c r="D6" s="106"/>
      <c r="E6" s="107">
        <v>15.4</v>
      </c>
      <c r="F6" s="107"/>
      <c r="G6" s="327">
        <f t="shared" ref="G6:G14" si="0">C6-E6</f>
        <v>1.2999999999999989</v>
      </c>
      <c r="H6" s="149">
        <v>75.400000000000006</v>
      </c>
      <c r="I6" s="106"/>
      <c r="J6" s="107">
        <v>58.6</v>
      </c>
      <c r="K6" s="107"/>
      <c r="L6" s="332">
        <f t="shared" ref="L6:L11" si="1">H6-J6</f>
        <v>16.800000000000004</v>
      </c>
      <c r="M6" s="325">
        <v>-92.1</v>
      </c>
      <c r="N6" s="106"/>
      <c r="O6" s="337">
        <v>-74</v>
      </c>
      <c r="P6" s="16"/>
      <c r="Q6" s="339">
        <f t="shared" ref="Q6:Q14" si="2">M6-O6</f>
        <v>-18.099999999999994</v>
      </c>
      <c r="R6" s="104">
        <f t="shared" ref="R6:R14" si="3">C6+H6+M6</f>
        <v>0</v>
      </c>
      <c r="S6" s="58">
        <f t="shared" ref="S6:S11" si="4">E6+J6+O6</f>
        <v>0</v>
      </c>
      <c r="T6" s="345">
        <f t="shared" ref="T6:T11" si="5">R6-S6</f>
        <v>0</v>
      </c>
      <c r="U6" s="62"/>
      <c r="V6" s="58"/>
      <c r="W6" s="58"/>
      <c r="X6" s="58"/>
      <c r="Y6" s="415"/>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c r="IV6" s="52"/>
      <c r="IW6" s="52"/>
      <c r="IX6" s="52"/>
      <c r="IY6" s="52"/>
      <c r="IZ6" s="52"/>
      <c r="JA6" s="52"/>
      <c r="JB6" s="52"/>
      <c r="JC6" s="52"/>
      <c r="JD6" s="52"/>
      <c r="JE6" s="52"/>
      <c r="JF6" s="52"/>
      <c r="JG6" s="52"/>
      <c r="JH6" s="52"/>
      <c r="JI6" s="52"/>
      <c r="JJ6" s="52"/>
      <c r="JK6" s="52"/>
      <c r="JL6" s="52"/>
      <c r="JM6" s="52"/>
      <c r="JN6" s="52"/>
      <c r="JO6" s="52"/>
      <c r="JP6" s="52"/>
      <c r="JQ6" s="52"/>
      <c r="JR6" s="52"/>
      <c r="JS6" s="52"/>
      <c r="JT6" s="52"/>
      <c r="JU6" s="52"/>
      <c r="JV6" s="52"/>
      <c r="JW6" s="52"/>
      <c r="JX6" s="52"/>
      <c r="JY6" s="52"/>
      <c r="JZ6" s="52"/>
      <c r="KA6" s="52"/>
      <c r="KB6" s="52"/>
      <c r="KC6" s="52"/>
      <c r="KD6" s="52"/>
      <c r="KE6" s="52"/>
      <c r="KF6" s="52"/>
      <c r="KG6" s="52"/>
      <c r="KH6" s="52"/>
      <c r="KI6" s="52"/>
      <c r="KJ6" s="52"/>
      <c r="KK6" s="52"/>
      <c r="KL6" s="52"/>
      <c r="KM6" s="52"/>
      <c r="KN6" s="52"/>
      <c r="KO6" s="52"/>
      <c r="KP6" s="52"/>
      <c r="KQ6" s="52"/>
      <c r="KR6" s="52"/>
      <c r="KS6" s="52"/>
      <c r="KT6" s="52"/>
      <c r="KU6" s="52"/>
      <c r="KV6" s="52"/>
      <c r="KW6" s="52"/>
      <c r="KX6" s="52"/>
      <c r="KY6" s="52"/>
      <c r="KZ6" s="52"/>
      <c r="LA6" s="52"/>
      <c r="LB6" s="52"/>
      <c r="LC6" s="52"/>
      <c r="LD6" s="52"/>
      <c r="LE6" s="52"/>
      <c r="LF6" s="52"/>
      <c r="LG6" s="52"/>
      <c r="LH6" s="52"/>
      <c r="LI6" s="52"/>
      <c r="LJ6" s="52"/>
      <c r="LK6" s="52"/>
      <c r="LL6" s="52"/>
      <c r="LM6" s="52"/>
      <c r="LN6" s="52"/>
      <c r="LO6" s="52"/>
      <c r="LP6" s="52"/>
      <c r="LQ6" s="52"/>
      <c r="LR6" s="52"/>
      <c r="LS6" s="52"/>
      <c r="LT6" s="52"/>
      <c r="LU6" s="52"/>
      <c r="LV6" s="52"/>
      <c r="LW6" s="52"/>
      <c r="LX6" s="52"/>
      <c r="LY6" s="52"/>
      <c r="LZ6" s="52"/>
      <c r="MA6" s="52"/>
      <c r="MB6" s="52"/>
      <c r="MC6" s="52"/>
      <c r="MD6" s="52"/>
      <c r="ME6" s="52"/>
      <c r="MF6" s="52"/>
      <c r="MG6" s="52"/>
      <c r="MH6" s="52"/>
      <c r="MI6" s="52"/>
      <c r="MJ6" s="52"/>
      <c r="MK6" s="52"/>
      <c r="ML6" s="52"/>
      <c r="MM6" s="52"/>
      <c r="MN6" s="52"/>
      <c r="MO6" s="52"/>
      <c r="MP6" s="52"/>
      <c r="MQ6" s="52"/>
      <c r="MR6" s="52"/>
      <c r="MS6" s="52"/>
      <c r="MT6" s="52"/>
      <c r="MU6" s="52"/>
      <c r="MV6" s="52"/>
      <c r="MW6" s="52"/>
      <c r="MX6" s="52"/>
      <c r="MY6" s="52"/>
      <c r="MZ6" s="52"/>
      <c r="NA6" s="52"/>
      <c r="NB6" s="52"/>
      <c r="NC6" s="52"/>
      <c r="ND6" s="52"/>
      <c r="NE6" s="52"/>
      <c r="NF6" s="52"/>
      <c r="NG6" s="52"/>
      <c r="NH6" s="52"/>
      <c r="NI6" s="52"/>
      <c r="NJ6" s="52"/>
      <c r="NK6" s="52"/>
      <c r="NL6" s="52"/>
      <c r="NM6" s="52"/>
      <c r="NN6" s="52"/>
      <c r="NO6" s="52"/>
      <c r="NP6" s="52"/>
      <c r="NQ6" s="52"/>
      <c r="NR6" s="52"/>
      <c r="NS6" s="52"/>
      <c r="NT6" s="52"/>
      <c r="NU6" s="52"/>
      <c r="NV6" s="52"/>
      <c r="NW6" s="52"/>
      <c r="NX6" s="52"/>
      <c r="NY6" s="52"/>
      <c r="NZ6" s="52"/>
      <c r="OA6" s="52"/>
      <c r="OB6" s="52"/>
      <c r="OC6" s="52"/>
      <c r="OD6" s="52"/>
      <c r="OE6" s="52"/>
      <c r="OF6" s="52"/>
      <c r="OG6" s="52"/>
      <c r="OH6" s="52"/>
      <c r="OI6" s="52"/>
      <c r="OJ6" s="52"/>
      <c r="OK6" s="52"/>
      <c r="OL6" s="52"/>
      <c r="OM6" s="52"/>
      <c r="ON6" s="52"/>
      <c r="OO6" s="52"/>
      <c r="OP6" s="52"/>
      <c r="OQ6" s="52"/>
      <c r="OR6" s="52"/>
      <c r="OS6" s="52"/>
      <c r="OT6" s="52"/>
      <c r="OU6" s="52"/>
      <c r="OV6" s="52"/>
      <c r="OW6" s="52"/>
      <c r="OX6" s="52"/>
      <c r="OY6" s="52"/>
      <c r="OZ6" s="52"/>
      <c r="PA6" s="52"/>
      <c r="PB6" s="52"/>
      <c r="PC6" s="52"/>
      <c r="PD6" s="52"/>
      <c r="PE6" s="52"/>
      <c r="PF6" s="52"/>
      <c r="PG6" s="52"/>
      <c r="PH6" s="52"/>
      <c r="PI6" s="52"/>
      <c r="PJ6" s="52"/>
      <c r="PK6" s="52"/>
      <c r="PL6" s="52"/>
      <c r="PM6" s="52"/>
      <c r="PN6" s="52"/>
      <c r="PO6" s="52"/>
      <c r="PP6" s="52"/>
      <c r="PQ6" s="52"/>
      <c r="PR6" s="52"/>
      <c r="PS6" s="52"/>
      <c r="PT6" s="52"/>
      <c r="PU6" s="52"/>
      <c r="PV6" s="52"/>
      <c r="PW6" s="52"/>
      <c r="PX6" s="52"/>
      <c r="PY6" s="52"/>
      <c r="PZ6" s="52"/>
      <c r="QA6" s="52"/>
      <c r="QB6" s="52"/>
      <c r="QC6" s="52"/>
      <c r="QD6" s="52"/>
      <c r="QE6" s="52"/>
      <c r="QF6" s="52"/>
      <c r="QG6" s="52"/>
      <c r="QH6" s="52"/>
      <c r="QI6" s="52"/>
      <c r="QJ6" s="52"/>
      <c r="QK6" s="52"/>
      <c r="QL6" s="52"/>
      <c r="QM6" s="52"/>
      <c r="QN6" s="52"/>
      <c r="QO6" s="52"/>
      <c r="QP6" s="52"/>
      <c r="QQ6" s="52"/>
      <c r="QR6" s="52"/>
      <c r="QS6" s="52"/>
      <c r="QT6" s="52"/>
      <c r="QU6" s="52"/>
      <c r="QV6" s="52"/>
      <c r="QW6" s="52"/>
      <c r="QX6" s="52"/>
      <c r="QY6" s="52"/>
      <c r="QZ6" s="52"/>
      <c r="RA6" s="52"/>
      <c r="RB6" s="52"/>
      <c r="RC6" s="52"/>
      <c r="RD6" s="52"/>
      <c r="RE6" s="52"/>
      <c r="RF6" s="52"/>
      <c r="RG6" s="52"/>
      <c r="RH6" s="52"/>
      <c r="RI6" s="52"/>
      <c r="RJ6" s="52"/>
      <c r="RK6" s="52"/>
      <c r="RL6" s="52"/>
      <c r="RM6" s="52"/>
      <c r="RN6" s="52"/>
      <c r="RO6" s="52"/>
      <c r="RP6" s="52"/>
      <c r="RQ6" s="52"/>
      <c r="RR6" s="52"/>
      <c r="RS6" s="52"/>
      <c r="RT6" s="52"/>
      <c r="RU6" s="52"/>
      <c r="RV6" s="52"/>
      <c r="RW6" s="52"/>
      <c r="RX6" s="52"/>
      <c r="RY6" s="52"/>
      <c r="RZ6" s="52"/>
      <c r="SA6" s="52"/>
      <c r="SB6" s="52"/>
      <c r="SC6" s="52"/>
    </row>
    <row r="7" spans="2:497" s="46" customFormat="1" ht="20.25" customHeight="1">
      <c r="B7" s="49" t="s">
        <v>96</v>
      </c>
      <c r="C7" s="150">
        <f>C5+C6</f>
        <v>4261.0999999999995</v>
      </c>
      <c r="D7" s="154"/>
      <c r="E7" s="152">
        <f t="shared" ref="E7" si="6">E5+E6</f>
        <v>1951.8000000000002</v>
      </c>
      <c r="F7" s="155"/>
      <c r="G7" s="328">
        <f>C7-E7</f>
        <v>2309.2999999999993</v>
      </c>
      <c r="H7" s="150">
        <f>H5+H6</f>
        <v>629.19999999999993</v>
      </c>
      <c r="I7" s="154"/>
      <c r="J7" s="152">
        <f t="shared" ref="J7" si="7">J5+J6</f>
        <v>591.4</v>
      </c>
      <c r="K7" s="182"/>
      <c r="L7" s="333">
        <f t="shared" si="1"/>
        <v>37.799999999999955</v>
      </c>
      <c r="M7" s="326">
        <f>M5+M6</f>
        <v>-92.1</v>
      </c>
      <c r="N7" s="165"/>
      <c r="O7" s="338">
        <f t="shared" ref="O7" si="8">O5+O6</f>
        <v>-74</v>
      </c>
      <c r="P7" s="51"/>
      <c r="Q7" s="340">
        <f t="shared" si="2"/>
        <v>-18.099999999999994</v>
      </c>
      <c r="R7" s="159">
        <f t="shared" si="3"/>
        <v>4798.1999999999989</v>
      </c>
      <c r="S7" s="187">
        <f t="shared" si="4"/>
        <v>2469.2000000000003</v>
      </c>
      <c r="T7" s="346">
        <f t="shared" si="5"/>
        <v>2328.9999999999986</v>
      </c>
      <c r="U7" s="62"/>
      <c r="V7" s="423"/>
      <c r="W7" s="423"/>
      <c r="X7" s="423"/>
      <c r="Y7" s="415"/>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2"/>
      <c r="EH7" s="52"/>
      <c r="EI7" s="52"/>
      <c r="EJ7" s="52"/>
      <c r="EK7" s="52"/>
      <c r="EL7" s="52"/>
      <c r="EM7" s="52"/>
      <c r="EN7" s="52"/>
      <c r="EO7" s="52"/>
      <c r="EP7" s="52"/>
      <c r="EQ7" s="52"/>
      <c r="ER7" s="52"/>
      <c r="ES7" s="52"/>
      <c r="ET7" s="52"/>
      <c r="EU7" s="52"/>
      <c r="EV7" s="52"/>
      <c r="EW7" s="52"/>
      <c r="EX7" s="52"/>
      <c r="EY7" s="52"/>
      <c r="EZ7" s="52"/>
      <c r="FA7" s="52"/>
      <c r="FB7" s="52"/>
      <c r="FC7" s="52"/>
      <c r="FD7" s="52"/>
      <c r="FE7" s="52"/>
      <c r="FF7" s="52"/>
      <c r="FG7" s="52"/>
      <c r="FH7" s="52"/>
      <c r="FI7" s="52"/>
      <c r="FJ7" s="52"/>
      <c r="FK7" s="52"/>
      <c r="FL7" s="52"/>
      <c r="FM7" s="52"/>
      <c r="FN7" s="52"/>
      <c r="FO7" s="52"/>
      <c r="FP7" s="52"/>
      <c r="FQ7" s="52"/>
      <c r="FR7" s="52"/>
      <c r="FS7" s="52"/>
      <c r="FT7" s="52"/>
      <c r="FU7" s="52"/>
      <c r="FV7" s="52"/>
      <c r="FW7" s="52"/>
      <c r="FX7" s="52"/>
      <c r="FY7" s="52"/>
      <c r="FZ7" s="52"/>
      <c r="GA7" s="52"/>
      <c r="GB7" s="52"/>
      <c r="GC7" s="52"/>
      <c r="GD7" s="52"/>
      <c r="GE7" s="52"/>
      <c r="GF7" s="52"/>
      <c r="GG7" s="52"/>
      <c r="GH7" s="52"/>
      <c r="GI7" s="52"/>
      <c r="GJ7" s="52"/>
      <c r="GK7" s="52"/>
      <c r="GL7" s="52"/>
      <c r="GM7" s="52"/>
      <c r="GN7" s="52"/>
      <c r="GO7" s="52"/>
      <c r="GP7" s="52"/>
      <c r="GQ7" s="52"/>
      <c r="GR7" s="52"/>
      <c r="GS7" s="52"/>
      <c r="GT7" s="52"/>
      <c r="GU7" s="52"/>
      <c r="GV7" s="52"/>
      <c r="GW7" s="52"/>
      <c r="GX7" s="52"/>
      <c r="GY7" s="52"/>
      <c r="GZ7" s="52"/>
      <c r="HA7" s="52"/>
      <c r="HB7" s="52"/>
      <c r="HC7" s="52"/>
      <c r="HD7" s="52"/>
      <c r="HE7" s="52"/>
      <c r="HF7" s="52"/>
      <c r="HG7" s="52"/>
      <c r="HH7" s="52"/>
      <c r="HI7" s="52"/>
      <c r="HJ7" s="52"/>
      <c r="HK7" s="52"/>
      <c r="HL7" s="52"/>
      <c r="HM7" s="52"/>
      <c r="HN7" s="52"/>
      <c r="HO7" s="52"/>
      <c r="HP7" s="52"/>
      <c r="HQ7" s="52"/>
      <c r="HR7" s="52"/>
      <c r="HS7" s="52"/>
      <c r="HT7" s="52"/>
      <c r="HU7" s="52"/>
      <c r="HV7" s="52"/>
      <c r="HW7" s="52"/>
      <c r="HX7" s="52"/>
      <c r="HY7" s="52"/>
      <c r="HZ7" s="52"/>
      <c r="IA7" s="52"/>
      <c r="IB7" s="52"/>
      <c r="IC7" s="52"/>
      <c r="ID7" s="52"/>
      <c r="IE7" s="52"/>
      <c r="IF7" s="52"/>
      <c r="IG7" s="52"/>
      <c r="IH7" s="52"/>
      <c r="II7" s="52"/>
      <c r="IJ7" s="52"/>
      <c r="IK7" s="52"/>
      <c r="IL7" s="52"/>
      <c r="IM7" s="52"/>
      <c r="IN7" s="52"/>
      <c r="IO7" s="52"/>
      <c r="IP7" s="52"/>
      <c r="IQ7" s="52"/>
      <c r="IR7" s="52"/>
      <c r="IS7" s="52"/>
      <c r="IT7" s="52"/>
      <c r="IU7" s="52"/>
      <c r="IV7" s="52"/>
      <c r="IW7" s="52"/>
      <c r="IX7" s="52"/>
      <c r="IY7" s="52"/>
      <c r="IZ7" s="52"/>
      <c r="JA7" s="52"/>
      <c r="JB7" s="52"/>
      <c r="JC7" s="52"/>
      <c r="JD7" s="52"/>
      <c r="JE7" s="52"/>
      <c r="JF7" s="52"/>
      <c r="JG7" s="52"/>
      <c r="JH7" s="52"/>
      <c r="JI7" s="52"/>
      <c r="JJ7" s="52"/>
      <c r="JK7" s="52"/>
      <c r="JL7" s="52"/>
      <c r="JM7" s="52"/>
      <c r="JN7" s="52"/>
      <c r="JO7" s="52"/>
      <c r="JP7" s="52"/>
      <c r="JQ7" s="52"/>
      <c r="JR7" s="52"/>
      <c r="JS7" s="52"/>
      <c r="JT7" s="52"/>
      <c r="JU7" s="52"/>
      <c r="JV7" s="52"/>
      <c r="JW7" s="52"/>
      <c r="JX7" s="52"/>
      <c r="JY7" s="52"/>
      <c r="JZ7" s="52"/>
      <c r="KA7" s="52"/>
      <c r="KB7" s="52"/>
      <c r="KC7" s="52"/>
      <c r="KD7" s="52"/>
      <c r="KE7" s="52"/>
      <c r="KF7" s="52"/>
      <c r="KG7" s="52"/>
      <c r="KH7" s="52"/>
      <c r="KI7" s="52"/>
      <c r="KJ7" s="52"/>
      <c r="KK7" s="52"/>
      <c r="KL7" s="52"/>
      <c r="KM7" s="52"/>
      <c r="KN7" s="52"/>
      <c r="KO7" s="52"/>
      <c r="KP7" s="52"/>
      <c r="KQ7" s="52"/>
      <c r="KR7" s="52"/>
      <c r="KS7" s="52"/>
      <c r="KT7" s="52"/>
      <c r="KU7" s="52"/>
      <c r="KV7" s="52"/>
      <c r="KW7" s="52"/>
      <c r="KX7" s="52"/>
      <c r="KY7" s="52"/>
      <c r="KZ7" s="52"/>
      <c r="LA7" s="52"/>
      <c r="LB7" s="52"/>
      <c r="LC7" s="52"/>
      <c r="LD7" s="52"/>
      <c r="LE7" s="52"/>
      <c r="LF7" s="52"/>
      <c r="LG7" s="52"/>
      <c r="LH7" s="52"/>
      <c r="LI7" s="52"/>
      <c r="LJ7" s="52"/>
      <c r="LK7" s="52"/>
      <c r="LL7" s="52"/>
      <c r="LM7" s="52"/>
      <c r="LN7" s="52"/>
      <c r="LO7" s="52"/>
      <c r="LP7" s="52"/>
      <c r="LQ7" s="52"/>
      <c r="LR7" s="52"/>
      <c r="LS7" s="52"/>
      <c r="LT7" s="52"/>
      <c r="LU7" s="52"/>
      <c r="LV7" s="52"/>
      <c r="LW7" s="52"/>
      <c r="LX7" s="52"/>
      <c r="LY7" s="52"/>
      <c r="LZ7" s="52"/>
      <c r="MA7" s="52"/>
      <c r="MB7" s="52"/>
      <c r="MC7" s="52"/>
      <c r="MD7" s="52"/>
      <c r="ME7" s="52"/>
      <c r="MF7" s="52"/>
      <c r="MG7" s="52"/>
      <c r="MH7" s="52"/>
      <c r="MI7" s="52"/>
      <c r="MJ7" s="52"/>
      <c r="MK7" s="52"/>
      <c r="ML7" s="52"/>
      <c r="MM7" s="52"/>
      <c r="MN7" s="52"/>
      <c r="MO7" s="52"/>
      <c r="MP7" s="52"/>
      <c r="MQ7" s="52"/>
      <c r="MR7" s="52"/>
      <c r="MS7" s="52"/>
      <c r="MT7" s="52"/>
      <c r="MU7" s="52"/>
      <c r="MV7" s="52"/>
      <c r="MW7" s="52"/>
      <c r="MX7" s="52"/>
      <c r="MY7" s="52"/>
      <c r="MZ7" s="52"/>
      <c r="NA7" s="52"/>
      <c r="NB7" s="52"/>
      <c r="NC7" s="52"/>
      <c r="ND7" s="52"/>
      <c r="NE7" s="52"/>
      <c r="NF7" s="52"/>
      <c r="NG7" s="52"/>
      <c r="NH7" s="52"/>
      <c r="NI7" s="52"/>
      <c r="NJ7" s="52"/>
      <c r="NK7" s="52"/>
      <c r="NL7" s="52"/>
      <c r="NM7" s="52"/>
      <c r="NN7" s="52"/>
      <c r="NO7" s="52"/>
      <c r="NP7" s="52"/>
      <c r="NQ7" s="52"/>
      <c r="NR7" s="52"/>
      <c r="NS7" s="52"/>
      <c r="NT7" s="52"/>
      <c r="NU7" s="52"/>
      <c r="NV7" s="52"/>
      <c r="NW7" s="52"/>
      <c r="NX7" s="52"/>
      <c r="NY7" s="52"/>
      <c r="NZ7" s="52"/>
      <c r="OA7" s="52"/>
      <c r="OB7" s="52"/>
      <c r="OC7" s="52"/>
      <c r="OD7" s="52"/>
      <c r="OE7" s="52"/>
      <c r="OF7" s="52"/>
      <c r="OG7" s="52"/>
      <c r="OH7" s="52"/>
      <c r="OI7" s="52"/>
      <c r="OJ7" s="52"/>
      <c r="OK7" s="52"/>
      <c r="OL7" s="52"/>
      <c r="OM7" s="52"/>
      <c r="ON7" s="52"/>
      <c r="OO7" s="52"/>
      <c r="OP7" s="52"/>
      <c r="OQ7" s="52"/>
      <c r="OR7" s="52"/>
      <c r="OS7" s="52"/>
      <c r="OT7" s="52"/>
      <c r="OU7" s="52"/>
      <c r="OV7" s="52"/>
      <c r="OW7" s="52"/>
      <c r="OX7" s="52"/>
      <c r="OY7" s="52"/>
      <c r="OZ7" s="52"/>
      <c r="PA7" s="52"/>
      <c r="PB7" s="52"/>
      <c r="PC7" s="52"/>
      <c r="PD7" s="52"/>
      <c r="PE7" s="52"/>
      <c r="PF7" s="52"/>
      <c r="PG7" s="52"/>
      <c r="PH7" s="52"/>
      <c r="PI7" s="52"/>
      <c r="PJ7" s="52"/>
      <c r="PK7" s="52"/>
      <c r="PL7" s="52"/>
      <c r="PM7" s="52"/>
      <c r="PN7" s="52"/>
      <c r="PO7" s="52"/>
      <c r="PP7" s="52"/>
      <c r="PQ7" s="52"/>
      <c r="PR7" s="52"/>
      <c r="PS7" s="52"/>
      <c r="PT7" s="52"/>
      <c r="PU7" s="52"/>
      <c r="PV7" s="52"/>
      <c r="PW7" s="52"/>
      <c r="PX7" s="52"/>
      <c r="PY7" s="52"/>
      <c r="PZ7" s="52"/>
      <c r="QA7" s="52"/>
      <c r="QB7" s="52"/>
      <c r="QC7" s="52"/>
      <c r="QD7" s="52"/>
      <c r="QE7" s="52"/>
      <c r="QF7" s="52"/>
      <c r="QG7" s="52"/>
      <c r="QH7" s="52"/>
      <c r="QI7" s="52"/>
      <c r="QJ7" s="52"/>
      <c r="QK7" s="52"/>
      <c r="QL7" s="52"/>
      <c r="QM7" s="52"/>
      <c r="QN7" s="52"/>
      <c r="QO7" s="52"/>
      <c r="QP7" s="52"/>
      <c r="QQ7" s="52"/>
      <c r="QR7" s="52"/>
      <c r="QS7" s="52"/>
      <c r="QT7" s="52"/>
      <c r="QU7" s="52"/>
      <c r="QV7" s="52"/>
      <c r="QW7" s="52"/>
      <c r="QX7" s="52"/>
      <c r="QY7" s="52"/>
      <c r="QZ7" s="52"/>
      <c r="RA7" s="52"/>
      <c r="RB7" s="52"/>
      <c r="RC7" s="52"/>
      <c r="RD7" s="52"/>
      <c r="RE7" s="52"/>
      <c r="RF7" s="52"/>
      <c r="RG7" s="52"/>
      <c r="RH7" s="52"/>
      <c r="RI7" s="52"/>
      <c r="RJ7" s="52"/>
      <c r="RK7" s="52"/>
      <c r="RL7" s="52"/>
      <c r="RM7" s="52"/>
      <c r="RN7" s="52"/>
      <c r="RO7" s="52"/>
      <c r="RP7" s="52"/>
      <c r="RQ7" s="52"/>
      <c r="RR7" s="52"/>
      <c r="RS7" s="52"/>
      <c r="RT7" s="52"/>
      <c r="RU7" s="52"/>
      <c r="RV7" s="52"/>
      <c r="RW7" s="52"/>
      <c r="RX7" s="52"/>
      <c r="RY7" s="52"/>
      <c r="RZ7" s="52"/>
      <c r="SA7" s="52"/>
      <c r="SB7" s="52"/>
      <c r="SC7" s="52"/>
    </row>
    <row r="8" spans="2:497" s="46" customFormat="1" ht="20.25" customHeight="1">
      <c r="B8" s="49" t="s">
        <v>0</v>
      </c>
      <c r="C8" s="150">
        <v>1639.7</v>
      </c>
      <c r="D8" s="151"/>
      <c r="E8" s="152">
        <v>773.8</v>
      </c>
      <c r="F8" s="152"/>
      <c r="G8" s="328">
        <f t="shared" si="0"/>
        <v>865.90000000000009</v>
      </c>
      <c r="H8" s="150">
        <v>233.9</v>
      </c>
      <c r="I8" s="151"/>
      <c r="J8" s="152">
        <v>217.1</v>
      </c>
      <c r="K8" s="152"/>
      <c r="L8" s="333">
        <f t="shared" si="1"/>
        <v>16.800000000000011</v>
      </c>
      <c r="M8" s="57">
        <v>0</v>
      </c>
      <c r="N8" s="168"/>
      <c r="O8" s="58">
        <v>0</v>
      </c>
      <c r="P8" s="51"/>
      <c r="Q8" s="340">
        <f t="shared" si="2"/>
        <v>0</v>
      </c>
      <c r="R8" s="159">
        <f>C8+H8+M8</f>
        <v>1873.6000000000001</v>
      </c>
      <c r="S8" s="187">
        <f t="shared" si="4"/>
        <v>990.9</v>
      </c>
      <c r="T8" s="346">
        <f t="shared" si="5"/>
        <v>882.70000000000016</v>
      </c>
      <c r="U8" s="62"/>
      <c r="V8" s="423"/>
      <c r="W8" s="423"/>
      <c r="X8" s="423"/>
      <c r="Y8" s="415"/>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2"/>
      <c r="FS8" s="52"/>
      <c r="FT8" s="52"/>
      <c r="FU8" s="52"/>
      <c r="FV8" s="52"/>
      <c r="FW8" s="52"/>
      <c r="FX8" s="52"/>
      <c r="FY8" s="52"/>
      <c r="FZ8" s="52"/>
      <c r="GA8" s="52"/>
      <c r="GB8" s="52"/>
      <c r="GC8" s="52"/>
      <c r="GD8" s="52"/>
      <c r="GE8" s="52"/>
      <c r="GF8" s="52"/>
      <c r="GG8" s="52"/>
      <c r="GH8" s="52"/>
      <c r="GI8" s="52"/>
      <c r="GJ8" s="52"/>
      <c r="GK8" s="52"/>
      <c r="GL8" s="52"/>
      <c r="GM8" s="52"/>
      <c r="GN8" s="52"/>
      <c r="GO8" s="52"/>
      <c r="GP8" s="52"/>
      <c r="GQ8" s="52"/>
      <c r="GR8" s="52"/>
      <c r="GS8" s="52"/>
      <c r="GT8" s="52"/>
      <c r="GU8" s="52"/>
      <c r="GV8" s="52"/>
      <c r="GW8" s="52"/>
      <c r="GX8" s="52"/>
      <c r="GY8" s="52"/>
      <c r="GZ8" s="52"/>
      <c r="HA8" s="52"/>
      <c r="HB8" s="52"/>
      <c r="HC8" s="52"/>
      <c r="HD8" s="52"/>
      <c r="HE8" s="52"/>
      <c r="HF8" s="52"/>
      <c r="HG8" s="52"/>
      <c r="HH8" s="52"/>
      <c r="HI8" s="52"/>
      <c r="HJ8" s="52"/>
      <c r="HK8" s="52"/>
      <c r="HL8" s="52"/>
      <c r="HM8" s="52"/>
      <c r="HN8" s="52"/>
      <c r="HO8" s="52"/>
      <c r="HP8" s="52"/>
      <c r="HQ8" s="52"/>
      <c r="HR8" s="52"/>
      <c r="HS8" s="52"/>
      <c r="HT8" s="52"/>
      <c r="HU8" s="52"/>
      <c r="HV8" s="52"/>
      <c r="HW8" s="52"/>
      <c r="HX8" s="52"/>
      <c r="HY8" s="52"/>
      <c r="HZ8" s="52"/>
      <c r="IA8" s="52"/>
      <c r="IB8" s="52"/>
      <c r="IC8" s="52"/>
      <c r="ID8" s="52"/>
      <c r="IE8" s="52"/>
      <c r="IF8" s="52"/>
      <c r="IG8" s="52"/>
      <c r="IH8" s="52"/>
      <c r="II8" s="52"/>
      <c r="IJ8" s="52"/>
      <c r="IK8" s="52"/>
      <c r="IL8" s="52"/>
      <c r="IM8" s="52"/>
      <c r="IN8" s="52"/>
      <c r="IO8" s="52"/>
      <c r="IP8" s="52"/>
      <c r="IQ8" s="52"/>
      <c r="IR8" s="52"/>
      <c r="IS8" s="52"/>
      <c r="IT8" s="52"/>
      <c r="IU8" s="52"/>
      <c r="IV8" s="52"/>
      <c r="IW8" s="52"/>
      <c r="IX8" s="52"/>
      <c r="IY8" s="52"/>
      <c r="IZ8" s="52"/>
      <c r="JA8" s="52"/>
      <c r="JB8" s="52"/>
      <c r="JC8" s="52"/>
      <c r="JD8" s="52"/>
      <c r="JE8" s="52"/>
      <c r="JF8" s="52"/>
      <c r="JG8" s="52"/>
      <c r="JH8" s="52"/>
      <c r="JI8" s="52"/>
      <c r="JJ8" s="52"/>
      <c r="JK8" s="52"/>
      <c r="JL8" s="52"/>
      <c r="JM8" s="52"/>
      <c r="JN8" s="52"/>
      <c r="JO8" s="52"/>
      <c r="JP8" s="52"/>
      <c r="JQ8" s="52"/>
      <c r="JR8" s="52"/>
      <c r="JS8" s="52"/>
      <c r="JT8" s="52"/>
      <c r="JU8" s="52"/>
      <c r="JV8" s="52"/>
      <c r="JW8" s="52"/>
      <c r="JX8" s="52"/>
      <c r="JY8" s="52"/>
      <c r="JZ8" s="52"/>
      <c r="KA8" s="52"/>
      <c r="KB8" s="52"/>
      <c r="KC8" s="52"/>
      <c r="KD8" s="52"/>
      <c r="KE8" s="52"/>
      <c r="KF8" s="52"/>
      <c r="KG8" s="52"/>
      <c r="KH8" s="52"/>
      <c r="KI8" s="52"/>
      <c r="KJ8" s="52"/>
      <c r="KK8" s="52"/>
      <c r="KL8" s="52"/>
      <c r="KM8" s="52"/>
      <c r="KN8" s="52"/>
      <c r="KO8" s="52"/>
      <c r="KP8" s="52"/>
      <c r="KQ8" s="52"/>
      <c r="KR8" s="52"/>
      <c r="KS8" s="52"/>
      <c r="KT8" s="52"/>
      <c r="KU8" s="52"/>
      <c r="KV8" s="52"/>
      <c r="KW8" s="52"/>
      <c r="KX8" s="52"/>
      <c r="KY8" s="52"/>
      <c r="KZ8" s="52"/>
      <c r="LA8" s="52"/>
      <c r="LB8" s="52"/>
      <c r="LC8" s="52"/>
      <c r="LD8" s="52"/>
      <c r="LE8" s="52"/>
      <c r="LF8" s="52"/>
      <c r="LG8" s="52"/>
      <c r="LH8" s="52"/>
      <c r="LI8" s="52"/>
      <c r="LJ8" s="52"/>
      <c r="LK8" s="52"/>
      <c r="LL8" s="52"/>
      <c r="LM8" s="52"/>
      <c r="LN8" s="52"/>
      <c r="LO8" s="52"/>
      <c r="LP8" s="52"/>
      <c r="LQ8" s="52"/>
      <c r="LR8" s="52"/>
      <c r="LS8" s="52"/>
      <c r="LT8" s="52"/>
      <c r="LU8" s="52"/>
      <c r="LV8" s="52"/>
      <c r="LW8" s="52"/>
      <c r="LX8" s="52"/>
      <c r="LY8" s="52"/>
      <c r="LZ8" s="52"/>
      <c r="MA8" s="52"/>
      <c r="MB8" s="52"/>
      <c r="MC8" s="52"/>
      <c r="MD8" s="52"/>
      <c r="ME8" s="52"/>
      <c r="MF8" s="52"/>
      <c r="MG8" s="52"/>
      <c r="MH8" s="52"/>
      <c r="MI8" s="52"/>
      <c r="MJ8" s="52"/>
      <c r="MK8" s="52"/>
      <c r="ML8" s="52"/>
      <c r="MM8" s="52"/>
      <c r="MN8" s="52"/>
      <c r="MO8" s="52"/>
      <c r="MP8" s="52"/>
      <c r="MQ8" s="52"/>
      <c r="MR8" s="52"/>
      <c r="MS8" s="52"/>
      <c r="MT8" s="52"/>
      <c r="MU8" s="52"/>
      <c r="MV8" s="52"/>
      <c r="MW8" s="52"/>
      <c r="MX8" s="52"/>
      <c r="MY8" s="52"/>
      <c r="MZ8" s="52"/>
      <c r="NA8" s="52"/>
      <c r="NB8" s="52"/>
      <c r="NC8" s="52"/>
      <c r="ND8" s="52"/>
      <c r="NE8" s="52"/>
      <c r="NF8" s="52"/>
      <c r="NG8" s="52"/>
      <c r="NH8" s="52"/>
      <c r="NI8" s="52"/>
      <c r="NJ8" s="52"/>
      <c r="NK8" s="52"/>
      <c r="NL8" s="52"/>
      <c r="NM8" s="52"/>
      <c r="NN8" s="52"/>
      <c r="NO8" s="52"/>
      <c r="NP8" s="52"/>
      <c r="NQ8" s="52"/>
      <c r="NR8" s="52"/>
      <c r="NS8" s="52"/>
      <c r="NT8" s="52"/>
      <c r="NU8" s="52"/>
      <c r="NV8" s="52"/>
      <c r="NW8" s="52"/>
      <c r="NX8" s="52"/>
      <c r="NY8" s="52"/>
      <c r="NZ8" s="52"/>
      <c r="OA8" s="52"/>
      <c r="OB8" s="52"/>
      <c r="OC8" s="52"/>
      <c r="OD8" s="52"/>
      <c r="OE8" s="52"/>
      <c r="OF8" s="52"/>
      <c r="OG8" s="52"/>
      <c r="OH8" s="52"/>
      <c r="OI8" s="52"/>
      <c r="OJ8" s="52"/>
      <c r="OK8" s="52"/>
      <c r="OL8" s="52"/>
      <c r="OM8" s="52"/>
      <c r="ON8" s="52"/>
      <c r="OO8" s="52"/>
      <c r="OP8" s="52"/>
      <c r="OQ8" s="52"/>
      <c r="OR8" s="52"/>
      <c r="OS8" s="52"/>
      <c r="OT8" s="52"/>
      <c r="OU8" s="52"/>
      <c r="OV8" s="52"/>
      <c r="OW8" s="52"/>
      <c r="OX8" s="52"/>
      <c r="OY8" s="52"/>
      <c r="OZ8" s="52"/>
      <c r="PA8" s="52"/>
      <c r="PB8" s="52"/>
      <c r="PC8" s="52"/>
      <c r="PD8" s="52"/>
      <c r="PE8" s="52"/>
      <c r="PF8" s="52"/>
      <c r="PG8" s="52"/>
      <c r="PH8" s="52"/>
      <c r="PI8" s="52"/>
      <c r="PJ8" s="52"/>
      <c r="PK8" s="52"/>
      <c r="PL8" s="52"/>
      <c r="PM8" s="52"/>
      <c r="PN8" s="52"/>
      <c r="PO8" s="52"/>
      <c r="PP8" s="52"/>
      <c r="PQ8" s="52"/>
      <c r="PR8" s="52"/>
      <c r="PS8" s="52"/>
      <c r="PT8" s="52"/>
      <c r="PU8" s="52"/>
      <c r="PV8" s="52"/>
      <c r="PW8" s="52"/>
      <c r="PX8" s="52"/>
      <c r="PY8" s="52"/>
      <c r="PZ8" s="52"/>
      <c r="QA8" s="52"/>
      <c r="QB8" s="52"/>
      <c r="QC8" s="52"/>
      <c r="QD8" s="52"/>
      <c r="QE8" s="52"/>
      <c r="QF8" s="52"/>
      <c r="QG8" s="52"/>
      <c r="QH8" s="52"/>
      <c r="QI8" s="52"/>
      <c r="QJ8" s="52"/>
      <c r="QK8" s="52"/>
      <c r="QL8" s="52"/>
      <c r="QM8" s="52"/>
      <c r="QN8" s="52"/>
      <c r="QO8" s="52"/>
      <c r="QP8" s="52"/>
      <c r="QQ8" s="52"/>
      <c r="QR8" s="52"/>
      <c r="QS8" s="52"/>
      <c r="QT8" s="52"/>
      <c r="QU8" s="52"/>
      <c r="QV8" s="52"/>
      <c r="QW8" s="52"/>
      <c r="QX8" s="52"/>
      <c r="QY8" s="52"/>
      <c r="QZ8" s="52"/>
      <c r="RA8" s="52"/>
      <c r="RB8" s="52"/>
      <c r="RC8" s="52"/>
      <c r="RD8" s="52"/>
      <c r="RE8" s="52"/>
      <c r="RF8" s="52"/>
      <c r="RG8" s="52"/>
      <c r="RH8" s="52"/>
      <c r="RI8" s="52"/>
      <c r="RJ8" s="52"/>
      <c r="RK8" s="52"/>
      <c r="RL8" s="52"/>
      <c r="RM8" s="52"/>
      <c r="RN8" s="52"/>
      <c r="RO8" s="52"/>
      <c r="RP8" s="52"/>
      <c r="RQ8" s="52"/>
      <c r="RR8" s="52"/>
      <c r="RS8" s="52"/>
      <c r="RT8" s="52"/>
      <c r="RU8" s="52"/>
      <c r="RV8" s="52"/>
      <c r="RW8" s="52"/>
      <c r="RX8" s="52"/>
      <c r="RY8" s="52"/>
      <c r="RZ8" s="52"/>
      <c r="SA8" s="52"/>
      <c r="SB8" s="52"/>
      <c r="SC8" s="52"/>
    </row>
    <row r="9" spans="2:497" s="46" customFormat="1" ht="32.25" customHeight="1">
      <c r="B9" s="48" t="s">
        <v>109</v>
      </c>
      <c r="C9" s="149">
        <v>842.1</v>
      </c>
      <c r="D9" s="151"/>
      <c r="E9" s="107">
        <v>355.9</v>
      </c>
      <c r="F9" s="152"/>
      <c r="G9" s="327">
        <f t="shared" si="0"/>
        <v>486.20000000000005</v>
      </c>
      <c r="H9" s="149">
        <v>19.3</v>
      </c>
      <c r="I9" s="106"/>
      <c r="J9" s="107">
        <v>17.899999999999999</v>
      </c>
      <c r="K9" s="107"/>
      <c r="L9" s="332">
        <f t="shared" si="1"/>
        <v>1.4000000000000021</v>
      </c>
      <c r="M9" s="57">
        <v>0</v>
      </c>
      <c r="N9" s="72"/>
      <c r="O9" s="58">
        <v>0</v>
      </c>
      <c r="P9" s="16"/>
      <c r="Q9" s="339">
        <f t="shared" si="2"/>
        <v>0</v>
      </c>
      <c r="R9" s="158">
        <f>C9+H9+M9</f>
        <v>861.4</v>
      </c>
      <c r="S9" s="186">
        <f t="shared" si="4"/>
        <v>373.79999999999995</v>
      </c>
      <c r="T9" s="347">
        <f t="shared" si="5"/>
        <v>487.6</v>
      </c>
      <c r="U9" s="62"/>
      <c r="V9" s="423"/>
      <c r="W9" s="423"/>
      <c r="X9" s="423"/>
      <c r="Y9" s="415"/>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c r="FD9" s="52"/>
      <c r="FE9" s="52"/>
      <c r="FF9" s="52"/>
      <c r="FG9" s="52"/>
      <c r="FH9" s="52"/>
      <c r="FI9" s="52"/>
      <c r="FJ9" s="52"/>
      <c r="FK9" s="52"/>
      <c r="FL9" s="52"/>
      <c r="FM9" s="52"/>
      <c r="FN9" s="52"/>
      <c r="FO9" s="52"/>
      <c r="FP9" s="52"/>
      <c r="FQ9" s="52"/>
      <c r="FR9" s="52"/>
      <c r="FS9" s="52"/>
      <c r="FT9" s="52"/>
      <c r="FU9" s="52"/>
      <c r="FV9" s="52"/>
      <c r="FW9" s="52"/>
      <c r="FX9" s="52"/>
      <c r="FY9" s="52"/>
      <c r="FZ9" s="52"/>
      <c r="GA9" s="52"/>
      <c r="GB9" s="52"/>
      <c r="GC9" s="52"/>
      <c r="GD9" s="52"/>
      <c r="GE9" s="52"/>
      <c r="GF9" s="52"/>
      <c r="GG9" s="52"/>
      <c r="GH9" s="52"/>
      <c r="GI9" s="52"/>
      <c r="GJ9" s="52"/>
      <c r="GK9" s="52"/>
      <c r="GL9" s="52"/>
      <c r="GM9" s="52"/>
      <c r="GN9" s="52"/>
      <c r="GO9" s="52"/>
      <c r="GP9" s="52"/>
      <c r="GQ9" s="52"/>
      <c r="GR9" s="52"/>
      <c r="GS9" s="52"/>
      <c r="GT9" s="52"/>
      <c r="GU9" s="52"/>
      <c r="GV9" s="52"/>
      <c r="GW9" s="52"/>
      <c r="GX9" s="52"/>
      <c r="GY9" s="52"/>
      <c r="GZ9" s="52"/>
      <c r="HA9" s="52"/>
      <c r="HB9" s="52"/>
      <c r="HC9" s="52"/>
      <c r="HD9" s="52"/>
      <c r="HE9" s="52"/>
      <c r="HF9" s="52"/>
      <c r="HG9" s="52"/>
      <c r="HH9" s="52"/>
      <c r="HI9" s="52"/>
      <c r="HJ9" s="52"/>
      <c r="HK9" s="52"/>
      <c r="HL9" s="52"/>
      <c r="HM9" s="52"/>
      <c r="HN9" s="52"/>
      <c r="HO9" s="52"/>
      <c r="HP9" s="52"/>
      <c r="HQ9" s="52"/>
      <c r="HR9" s="52"/>
      <c r="HS9" s="52"/>
      <c r="HT9" s="52"/>
      <c r="HU9" s="52"/>
      <c r="HV9" s="52"/>
      <c r="HW9" s="52"/>
      <c r="HX9" s="52"/>
      <c r="HY9" s="52"/>
      <c r="HZ9" s="52"/>
      <c r="IA9" s="52"/>
      <c r="IB9" s="52"/>
      <c r="IC9" s="52"/>
      <c r="ID9" s="52"/>
      <c r="IE9" s="52"/>
      <c r="IF9" s="52"/>
      <c r="IG9" s="52"/>
      <c r="IH9" s="52"/>
      <c r="II9" s="52"/>
      <c r="IJ9" s="52"/>
      <c r="IK9" s="52"/>
      <c r="IL9" s="52"/>
      <c r="IM9" s="52"/>
      <c r="IN9" s="52"/>
      <c r="IO9" s="52"/>
      <c r="IP9" s="52"/>
      <c r="IQ9" s="52"/>
      <c r="IR9" s="52"/>
      <c r="IS9" s="52"/>
      <c r="IT9" s="52"/>
      <c r="IU9" s="52"/>
      <c r="IV9" s="52"/>
      <c r="IW9" s="52"/>
      <c r="IX9" s="52"/>
      <c r="IY9" s="52"/>
      <c r="IZ9" s="52"/>
      <c r="JA9" s="52"/>
      <c r="JB9" s="52"/>
      <c r="JC9" s="52"/>
      <c r="JD9" s="52"/>
      <c r="JE9" s="52"/>
      <c r="JF9" s="52"/>
      <c r="JG9" s="52"/>
      <c r="JH9" s="52"/>
      <c r="JI9" s="52"/>
      <c r="JJ9" s="52"/>
      <c r="JK9" s="52"/>
      <c r="JL9" s="52"/>
      <c r="JM9" s="52"/>
      <c r="JN9" s="52"/>
      <c r="JO9" s="52"/>
      <c r="JP9" s="52"/>
      <c r="JQ9" s="52"/>
      <c r="JR9" s="52"/>
      <c r="JS9" s="52"/>
      <c r="JT9" s="52"/>
      <c r="JU9" s="52"/>
      <c r="JV9" s="52"/>
      <c r="JW9" s="52"/>
      <c r="JX9" s="52"/>
      <c r="JY9" s="52"/>
      <c r="JZ9" s="52"/>
      <c r="KA9" s="52"/>
      <c r="KB9" s="52"/>
      <c r="KC9" s="52"/>
      <c r="KD9" s="52"/>
      <c r="KE9" s="52"/>
      <c r="KF9" s="52"/>
      <c r="KG9" s="52"/>
      <c r="KH9" s="52"/>
      <c r="KI9" s="52"/>
      <c r="KJ9" s="52"/>
      <c r="KK9" s="52"/>
      <c r="KL9" s="52"/>
      <c r="KM9" s="52"/>
      <c r="KN9" s="52"/>
      <c r="KO9" s="52"/>
      <c r="KP9" s="52"/>
      <c r="KQ9" s="52"/>
      <c r="KR9" s="52"/>
      <c r="KS9" s="52"/>
      <c r="KT9" s="52"/>
      <c r="KU9" s="52"/>
      <c r="KV9" s="52"/>
      <c r="KW9" s="52"/>
      <c r="KX9" s="52"/>
      <c r="KY9" s="52"/>
      <c r="KZ9" s="52"/>
      <c r="LA9" s="52"/>
      <c r="LB9" s="52"/>
      <c r="LC9" s="52"/>
      <c r="LD9" s="52"/>
      <c r="LE9" s="52"/>
      <c r="LF9" s="52"/>
      <c r="LG9" s="52"/>
      <c r="LH9" s="52"/>
      <c r="LI9" s="52"/>
      <c r="LJ9" s="52"/>
      <c r="LK9" s="52"/>
      <c r="LL9" s="52"/>
      <c r="LM9" s="52"/>
      <c r="LN9" s="52"/>
      <c r="LO9" s="52"/>
      <c r="LP9" s="52"/>
      <c r="LQ9" s="52"/>
      <c r="LR9" s="52"/>
      <c r="LS9" s="52"/>
      <c r="LT9" s="52"/>
      <c r="LU9" s="52"/>
      <c r="LV9" s="52"/>
      <c r="LW9" s="52"/>
      <c r="LX9" s="52"/>
      <c r="LY9" s="52"/>
      <c r="LZ9" s="52"/>
      <c r="MA9" s="52"/>
      <c r="MB9" s="52"/>
      <c r="MC9" s="52"/>
      <c r="MD9" s="52"/>
      <c r="ME9" s="52"/>
      <c r="MF9" s="52"/>
      <c r="MG9" s="52"/>
      <c r="MH9" s="52"/>
      <c r="MI9" s="52"/>
      <c r="MJ9" s="52"/>
      <c r="MK9" s="52"/>
      <c r="ML9" s="52"/>
      <c r="MM9" s="52"/>
      <c r="MN9" s="52"/>
      <c r="MO9" s="52"/>
      <c r="MP9" s="52"/>
      <c r="MQ9" s="52"/>
      <c r="MR9" s="52"/>
      <c r="MS9" s="52"/>
      <c r="MT9" s="52"/>
      <c r="MU9" s="52"/>
      <c r="MV9" s="52"/>
      <c r="MW9" s="52"/>
      <c r="MX9" s="52"/>
      <c r="MY9" s="52"/>
      <c r="MZ9" s="52"/>
      <c r="NA9" s="52"/>
      <c r="NB9" s="52"/>
      <c r="NC9" s="52"/>
      <c r="ND9" s="52"/>
      <c r="NE9" s="52"/>
      <c r="NF9" s="52"/>
      <c r="NG9" s="52"/>
      <c r="NH9" s="52"/>
      <c r="NI9" s="52"/>
      <c r="NJ9" s="52"/>
      <c r="NK9" s="52"/>
      <c r="NL9" s="52"/>
      <c r="NM9" s="52"/>
      <c r="NN9" s="52"/>
      <c r="NO9" s="52"/>
      <c r="NP9" s="52"/>
      <c r="NQ9" s="52"/>
      <c r="NR9" s="52"/>
      <c r="NS9" s="52"/>
      <c r="NT9" s="52"/>
      <c r="NU9" s="52"/>
      <c r="NV9" s="52"/>
      <c r="NW9" s="52"/>
      <c r="NX9" s="52"/>
      <c r="NY9" s="52"/>
      <c r="NZ9" s="52"/>
      <c r="OA9" s="52"/>
      <c r="OB9" s="52"/>
      <c r="OC9" s="52"/>
      <c r="OD9" s="52"/>
      <c r="OE9" s="52"/>
      <c r="OF9" s="52"/>
      <c r="OG9" s="52"/>
      <c r="OH9" s="52"/>
      <c r="OI9" s="52"/>
      <c r="OJ9" s="52"/>
      <c r="OK9" s="52"/>
      <c r="OL9" s="52"/>
      <c r="OM9" s="52"/>
      <c r="ON9" s="52"/>
      <c r="OO9" s="52"/>
      <c r="OP9" s="52"/>
      <c r="OQ9" s="52"/>
      <c r="OR9" s="52"/>
      <c r="OS9" s="52"/>
      <c r="OT9" s="52"/>
      <c r="OU9" s="52"/>
      <c r="OV9" s="52"/>
      <c r="OW9" s="52"/>
      <c r="OX9" s="52"/>
      <c r="OY9" s="52"/>
      <c r="OZ9" s="52"/>
      <c r="PA9" s="52"/>
      <c r="PB9" s="52"/>
      <c r="PC9" s="52"/>
      <c r="PD9" s="52"/>
      <c r="PE9" s="52"/>
      <c r="PF9" s="52"/>
      <c r="PG9" s="52"/>
      <c r="PH9" s="52"/>
      <c r="PI9" s="52"/>
      <c r="PJ9" s="52"/>
      <c r="PK9" s="52"/>
      <c r="PL9" s="52"/>
      <c r="PM9" s="52"/>
      <c r="PN9" s="52"/>
      <c r="PO9" s="52"/>
      <c r="PP9" s="52"/>
      <c r="PQ9" s="52"/>
      <c r="PR9" s="52"/>
      <c r="PS9" s="52"/>
      <c r="PT9" s="52"/>
      <c r="PU9" s="52"/>
      <c r="PV9" s="52"/>
      <c r="PW9" s="52"/>
      <c r="PX9" s="52"/>
      <c r="PY9" s="52"/>
      <c r="PZ9" s="52"/>
      <c r="QA9" s="52"/>
      <c r="QB9" s="52"/>
      <c r="QC9" s="52"/>
      <c r="QD9" s="52"/>
      <c r="QE9" s="52"/>
      <c r="QF9" s="52"/>
      <c r="QG9" s="52"/>
      <c r="QH9" s="52"/>
      <c r="QI9" s="52"/>
      <c r="QJ9" s="52"/>
      <c r="QK9" s="52"/>
      <c r="QL9" s="52"/>
      <c r="QM9" s="52"/>
      <c r="QN9" s="52"/>
      <c r="QO9" s="52"/>
      <c r="QP9" s="52"/>
      <c r="QQ9" s="52"/>
      <c r="QR9" s="52"/>
      <c r="QS9" s="52"/>
      <c r="QT9" s="52"/>
      <c r="QU9" s="52"/>
      <c r="QV9" s="52"/>
      <c r="QW9" s="52"/>
      <c r="QX9" s="52"/>
      <c r="QY9" s="52"/>
      <c r="QZ9" s="52"/>
      <c r="RA9" s="52"/>
      <c r="RB9" s="52"/>
      <c r="RC9" s="52"/>
      <c r="RD9" s="52"/>
      <c r="RE9" s="52"/>
      <c r="RF9" s="52"/>
      <c r="RG9" s="52"/>
      <c r="RH9" s="52"/>
      <c r="RI9" s="52"/>
      <c r="RJ9" s="52"/>
      <c r="RK9" s="52"/>
      <c r="RL9" s="52"/>
      <c r="RM9" s="52"/>
      <c r="RN9" s="52"/>
      <c r="RO9" s="52"/>
      <c r="RP9" s="52"/>
      <c r="RQ9" s="52"/>
      <c r="RR9" s="52"/>
      <c r="RS9" s="52"/>
      <c r="RT9" s="52"/>
      <c r="RU9" s="52"/>
      <c r="RV9" s="52"/>
      <c r="RW9" s="52"/>
      <c r="RX9" s="52"/>
      <c r="RY9" s="52"/>
      <c r="RZ9" s="52"/>
      <c r="SA9" s="52"/>
      <c r="SB9" s="52"/>
      <c r="SC9" s="52"/>
    </row>
    <row r="10" spans="2:497" s="46" customFormat="1" ht="20.25" customHeight="1">
      <c r="B10" s="49" t="s">
        <v>2</v>
      </c>
      <c r="C10" s="179">
        <f>C8-C9</f>
        <v>797.6</v>
      </c>
      <c r="D10" s="180"/>
      <c r="E10" s="181">
        <f t="shared" ref="E10" si="9">E8-E9</f>
        <v>417.9</v>
      </c>
      <c r="F10" s="152"/>
      <c r="G10" s="328">
        <f t="shared" si="0"/>
        <v>379.70000000000005</v>
      </c>
      <c r="H10" s="179">
        <f>H8-H9</f>
        <v>214.6</v>
      </c>
      <c r="I10" s="180"/>
      <c r="J10" s="181">
        <f t="shared" ref="J10" si="10">J8-J9</f>
        <v>199.2</v>
      </c>
      <c r="K10" s="152"/>
      <c r="L10" s="333">
        <f t="shared" si="1"/>
        <v>15.400000000000006</v>
      </c>
      <c r="M10" s="57">
        <f>M8-M9</f>
        <v>0</v>
      </c>
      <c r="N10" s="168"/>
      <c r="O10" s="58">
        <v>0</v>
      </c>
      <c r="P10" s="51"/>
      <c r="Q10" s="340">
        <f t="shared" si="2"/>
        <v>0</v>
      </c>
      <c r="R10" s="159">
        <f t="shared" si="3"/>
        <v>1012.2</v>
      </c>
      <c r="S10" s="187">
        <f t="shared" si="4"/>
        <v>617.09999999999991</v>
      </c>
      <c r="T10" s="346">
        <f t="shared" si="5"/>
        <v>395.10000000000014</v>
      </c>
      <c r="U10" s="62"/>
      <c r="V10" s="423"/>
      <c r="W10" s="423"/>
      <c r="X10" s="423"/>
      <c r="Y10" s="415"/>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52"/>
      <c r="FZ10" s="52"/>
      <c r="GA10" s="52"/>
      <c r="GB10" s="52"/>
      <c r="GC10" s="52"/>
      <c r="GD10" s="52"/>
      <c r="GE10" s="52"/>
      <c r="GF10" s="52"/>
      <c r="GG10" s="52"/>
      <c r="GH10" s="52"/>
      <c r="GI10" s="52"/>
      <c r="GJ10" s="52"/>
      <c r="GK10" s="52"/>
      <c r="GL10" s="52"/>
      <c r="GM10" s="52"/>
      <c r="GN10" s="52"/>
      <c r="GO10" s="52"/>
      <c r="GP10" s="52"/>
      <c r="GQ10" s="52"/>
      <c r="GR10" s="52"/>
      <c r="GS10" s="52"/>
      <c r="GT10" s="52"/>
      <c r="GU10" s="52"/>
      <c r="GV10" s="52"/>
      <c r="GW10" s="52"/>
      <c r="GX10" s="52"/>
      <c r="GY10" s="52"/>
      <c r="GZ10" s="52"/>
      <c r="HA10" s="52"/>
      <c r="HB10" s="52"/>
      <c r="HC10" s="52"/>
      <c r="HD10" s="52"/>
      <c r="HE10" s="52"/>
      <c r="HF10" s="52"/>
      <c r="HG10" s="52"/>
      <c r="HH10" s="52"/>
      <c r="HI10" s="52"/>
      <c r="HJ10" s="52"/>
      <c r="HK10" s="52"/>
      <c r="HL10" s="52"/>
      <c r="HM10" s="52"/>
      <c r="HN10" s="52"/>
      <c r="HO10" s="52"/>
      <c r="HP10" s="52"/>
      <c r="HQ10" s="52"/>
      <c r="HR10" s="52"/>
      <c r="HS10" s="52"/>
      <c r="HT10" s="52"/>
      <c r="HU10" s="52"/>
      <c r="HV10" s="52"/>
      <c r="HW10" s="52"/>
      <c r="HX10" s="52"/>
      <c r="HY10" s="52"/>
      <c r="HZ10" s="52"/>
      <c r="IA10" s="52"/>
      <c r="IB10" s="52"/>
      <c r="IC10" s="52"/>
      <c r="ID10" s="52"/>
      <c r="IE10" s="52"/>
      <c r="IF10" s="52"/>
      <c r="IG10" s="52"/>
      <c r="IH10" s="52"/>
      <c r="II10" s="52"/>
      <c r="IJ10" s="52"/>
      <c r="IK10" s="52"/>
      <c r="IL10" s="52"/>
      <c r="IM10" s="52"/>
      <c r="IN10" s="52"/>
      <c r="IO10" s="52"/>
      <c r="IP10" s="52"/>
      <c r="IQ10" s="52"/>
      <c r="IR10" s="52"/>
      <c r="IS10" s="52"/>
      <c r="IT10" s="52"/>
      <c r="IU10" s="52"/>
      <c r="IV10" s="52"/>
      <c r="IW10" s="52"/>
      <c r="IX10" s="52"/>
      <c r="IY10" s="52"/>
      <c r="IZ10" s="52"/>
      <c r="JA10" s="52"/>
      <c r="JB10" s="52"/>
      <c r="JC10" s="52"/>
      <c r="JD10" s="52"/>
      <c r="JE10" s="52"/>
      <c r="JF10" s="52"/>
      <c r="JG10" s="52"/>
      <c r="JH10" s="52"/>
      <c r="JI10" s="52"/>
      <c r="JJ10" s="52"/>
      <c r="JK10" s="52"/>
      <c r="JL10" s="52"/>
      <c r="JM10" s="52"/>
      <c r="JN10" s="52"/>
      <c r="JO10" s="52"/>
      <c r="JP10" s="52"/>
      <c r="JQ10" s="52"/>
      <c r="JR10" s="52"/>
      <c r="JS10" s="52"/>
      <c r="JT10" s="52"/>
      <c r="JU10" s="52"/>
      <c r="JV10" s="52"/>
      <c r="JW10" s="52"/>
      <c r="JX10" s="52"/>
      <c r="JY10" s="52"/>
      <c r="JZ10" s="52"/>
      <c r="KA10" s="52"/>
      <c r="KB10" s="52"/>
      <c r="KC10" s="52"/>
      <c r="KD10" s="52"/>
      <c r="KE10" s="52"/>
      <c r="KF10" s="52"/>
      <c r="KG10" s="52"/>
      <c r="KH10" s="52"/>
      <c r="KI10" s="52"/>
      <c r="KJ10" s="52"/>
      <c r="KK10" s="52"/>
      <c r="KL10" s="52"/>
      <c r="KM10" s="52"/>
      <c r="KN10" s="52"/>
      <c r="KO10" s="52"/>
      <c r="KP10" s="52"/>
      <c r="KQ10" s="52"/>
      <c r="KR10" s="52"/>
      <c r="KS10" s="52"/>
      <c r="KT10" s="52"/>
      <c r="KU10" s="52"/>
      <c r="KV10" s="52"/>
      <c r="KW10" s="52"/>
      <c r="KX10" s="52"/>
      <c r="KY10" s="52"/>
      <c r="KZ10" s="52"/>
      <c r="LA10" s="52"/>
      <c r="LB10" s="52"/>
      <c r="LC10" s="52"/>
      <c r="LD10" s="52"/>
      <c r="LE10" s="52"/>
      <c r="LF10" s="52"/>
      <c r="LG10" s="52"/>
      <c r="LH10" s="52"/>
      <c r="LI10" s="52"/>
      <c r="LJ10" s="52"/>
      <c r="LK10" s="52"/>
      <c r="LL10" s="52"/>
      <c r="LM10" s="52"/>
      <c r="LN10" s="52"/>
      <c r="LO10" s="52"/>
      <c r="LP10" s="52"/>
      <c r="LQ10" s="52"/>
      <c r="LR10" s="52"/>
      <c r="LS10" s="52"/>
      <c r="LT10" s="52"/>
      <c r="LU10" s="52"/>
      <c r="LV10" s="52"/>
      <c r="LW10" s="52"/>
      <c r="LX10" s="52"/>
      <c r="LY10" s="52"/>
      <c r="LZ10" s="52"/>
      <c r="MA10" s="52"/>
      <c r="MB10" s="52"/>
      <c r="MC10" s="52"/>
      <c r="MD10" s="52"/>
      <c r="ME10" s="52"/>
      <c r="MF10" s="52"/>
      <c r="MG10" s="52"/>
      <c r="MH10" s="52"/>
      <c r="MI10" s="52"/>
      <c r="MJ10" s="52"/>
      <c r="MK10" s="52"/>
      <c r="ML10" s="52"/>
      <c r="MM10" s="52"/>
      <c r="MN10" s="52"/>
      <c r="MO10" s="52"/>
      <c r="MP10" s="52"/>
      <c r="MQ10" s="52"/>
      <c r="MR10" s="52"/>
      <c r="MS10" s="52"/>
      <c r="MT10" s="52"/>
      <c r="MU10" s="52"/>
      <c r="MV10" s="52"/>
      <c r="MW10" s="52"/>
      <c r="MX10" s="52"/>
      <c r="MY10" s="52"/>
      <c r="MZ10" s="52"/>
      <c r="NA10" s="52"/>
      <c r="NB10" s="52"/>
      <c r="NC10" s="52"/>
      <c r="ND10" s="52"/>
      <c r="NE10" s="52"/>
      <c r="NF10" s="52"/>
      <c r="NG10" s="52"/>
      <c r="NH10" s="52"/>
      <c r="NI10" s="52"/>
      <c r="NJ10" s="52"/>
      <c r="NK10" s="52"/>
      <c r="NL10" s="52"/>
      <c r="NM10" s="52"/>
      <c r="NN10" s="52"/>
      <c r="NO10" s="52"/>
      <c r="NP10" s="52"/>
      <c r="NQ10" s="52"/>
      <c r="NR10" s="52"/>
      <c r="NS10" s="52"/>
      <c r="NT10" s="52"/>
      <c r="NU10" s="52"/>
      <c r="NV10" s="52"/>
      <c r="NW10" s="52"/>
      <c r="NX10" s="52"/>
      <c r="NY10" s="52"/>
      <c r="NZ10" s="52"/>
      <c r="OA10" s="52"/>
      <c r="OB10" s="52"/>
      <c r="OC10" s="52"/>
      <c r="OD10" s="52"/>
      <c r="OE10" s="52"/>
      <c r="OF10" s="52"/>
      <c r="OG10" s="52"/>
      <c r="OH10" s="52"/>
      <c r="OI10" s="52"/>
      <c r="OJ10" s="52"/>
      <c r="OK10" s="52"/>
      <c r="OL10" s="52"/>
      <c r="OM10" s="52"/>
      <c r="ON10" s="52"/>
      <c r="OO10" s="52"/>
      <c r="OP10" s="52"/>
      <c r="OQ10" s="52"/>
      <c r="OR10" s="52"/>
      <c r="OS10" s="52"/>
      <c r="OT10" s="52"/>
      <c r="OU10" s="52"/>
      <c r="OV10" s="52"/>
      <c r="OW10" s="52"/>
      <c r="OX10" s="52"/>
      <c r="OY10" s="52"/>
      <c r="OZ10" s="52"/>
      <c r="PA10" s="52"/>
      <c r="PB10" s="52"/>
      <c r="PC10" s="52"/>
      <c r="PD10" s="52"/>
      <c r="PE10" s="52"/>
      <c r="PF10" s="52"/>
      <c r="PG10" s="52"/>
      <c r="PH10" s="52"/>
      <c r="PI10" s="52"/>
      <c r="PJ10" s="52"/>
      <c r="PK10" s="52"/>
      <c r="PL10" s="52"/>
      <c r="PM10" s="52"/>
      <c r="PN10" s="52"/>
      <c r="PO10" s="52"/>
      <c r="PP10" s="52"/>
      <c r="PQ10" s="52"/>
      <c r="PR10" s="52"/>
      <c r="PS10" s="52"/>
      <c r="PT10" s="52"/>
      <c r="PU10" s="52"/>
      <c r="PV10" s="52"/>
      <c r="PW10" s="52"/>
      <c r="PX10" s="52"/>
      <c r="PY10" s="52"/>
      <c r="PZ10" s="52"/>
      <c r="QA10" s="52"/>
      <c r="QB10" s="52"/>
      <c r="QC10" s="52"/>
      <c r="QD10" s="52"/>
      <c r="QE10" s="52"/>
      <c r="QF10" s="52"/>
      <c r="QG10" s="52"/>
      <c r="QH10" s="52"/>
      <c r="QI10" s="52"/>
      <c r="QJ10" s="52"/>
      <c r="QK10" s="52"/>
      <c r="QL10" s="52"/>
      <c r="QM10" s="52"/>
      <c r="QN10" s="52"/>
      <c r="QO10" s="52"/>
      <c r="QP10" s="52"/>
      <c r="QQ10" s="52"/>
      <c r="QR10" s="52"/>
      <c r="QS10" s="52"/>
      <c r="QT10" s="52"/>
      <c r="QU10" s="52"/>
      <c r="QV10" s="52"/>
      <c r="QW10" s="52"/>
      <c r="QX10" s="52"/>
      <c r="QY10" s="52"/>
      <c r="QZ10" s="52"/>
      <c r="RA10" s="52"/>
      <c r="RB10" s="52"/>
      <c r="RC10" s="52"/>
      <c r="RD10" s="52"/>
      <c r="RE10" s="52"/>
      <c r="RF10" s="52"/>
      <c r="RG10" s="52"/>
      <c r="RH10" s="52"/>
      <c r="RI10" s="52"/>
      <c r="RJ10" s="52"/>
      <c r="RK10" s="52"/>
      <c r="RL10" s="52"/>
      <c r="RM10" s="52"/>
      <c r="RN10" s="52"/>
      <c r="RO10" s="52"/>
      <c r="RP10" s="52"/>
      <c r="RQ10" s="52"/>
      <c r="RR10" s="52"/>
      <c r="RS10" s="52"/>
      <c r="RT10" s="52"/>
      <c r="RU10" s="52"/>
      <c r="RV10" s="52"/>
      <c r="RW10" s="52"/>
      <c r="RX10" s="52"/>
      <c r="RY10" s="52"/>
      <c r="RZ10" s="52"/>
      <c r="SA10" s="52"/>
      <c r="SB10" s="52"/>
      <c r="SC10" s="52"/>
    </row>
    <row r="11" spans="2:497" s="46" customFormat="1" ht="48" customHeight="1" thickBot="1">
      <c r="B11" s="101" t="s">
        <v>97</v>
      </c>
      <c r="C11" s="156">
        <v>337.6</v>
      </c>
      <c r="D11" s="236">
        <v>1</v>
      </c>
      <c r="E11" s="157">
        <v>181.3</v>
      </c>
      <c r="F11" s="237">
        <v>1</v>
      </c>
      <c r="G11" s="329">
        <f t="shared" si="0"/>
        <v>156.30000000000001</v>
      </c>
      <c r="H11" s="156">
        <v>14.5</v>
      </c>
      <c r="I11" s="166"/>
      <c r="J11" s="157">
        <v>23.9</v>
      </c>
      <c r="K11" s="157"/>
      <c r="L11" s="334">
        <f t="shared" si="1"/>
        <v>-9.3999999999999986</v>
      </c>
      <c r="M11" s="102">
        <v>0</v>
      </c>
      <c r="N11" s="169"/>
      <c r="O11" s="103">
        <v>0</v>
      </c>
      <c r="P11" s="183"/>
      <c r="Q11" s="341">
        <f t="shared" si="2"/>
        <v>0</v>
      </c>
      <c r="R11" s="160">
        <f t="shared" si="3"/>
        <v>352.1</v>
      </c>
      <c r="S11" s="188">
        <f t="shared" si="4"/>
        <v>205.20000000000002</v>
      </c>
      <c r="T11" s="348">
        <f t="shared" si="5"/>
        <v>146.9</v>
      </c>
      <c r="U11" s="62"/>
      <c r="V11" s="423"/>
      <c r="W11" s="423"/>
      <c r="X11" s="423"/>
      <c r="Y11" s="415"/>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52"/>
      <c r="FC11" s="52"/>
      <c r="FD11" s="52"/>
      <c r="FE11" s="52"/>
      <c r="FF11" s="52"/>
      <c r="FG11" s="52"/>
      <c r="FH11" s="52"/>
      <c r="FI11" s="52"/>
      <c r="FJ11" s="52"/>
      <c r="FK11" s="52"/>
      <c r="FL11" s="52"/>
      <c r="FM11" s="52"/>
      <c r="FN11" s="52"/>
      <c r="FO11" s="52"/>
      <c r="FP11" s="52"/>
      <c r="FQ11" s="52"/>
      <c r="FR11" s="52"/>
      <c r="FS11" s="52"/>
      <c r="FT11" s="52"/>
      <c r="FU11" s="52"/>
      <c r="FV11" s="52"/>
      <c r="FW11" s="52"/>
      <c r="FX11" s="52"/>
      <c r="FY11" s="52"/>
      <c r="FZ11" s="52"/>
      <c r="GA11" s="52"/>
      <c r="GB11" s="52"/>
      <c r="GC11" s="52"/>
      <c r="GD11" s="52"/>
      <c r="GE11" s="52"/>
      <c r="GF11" s="52"/>
      <c r="GG11" s="52"/>
      <c r="GH11" s="52"/>
      <c r="GI11" s="52"/>
      <c r="GJ11" s="52"/>
      <c r="GK11" s="52"/>
      <c r="GL11" s="52"/>
      <c r="GM11" s="52"/>
      <c r="GN11" s="52"/>
      <c r="GO11" s="52"/>
      <c r="GP11" s="52"/>
      <c r="GQ11" s="52"/>
      <c r="GR11" s="52"/>
      <c r="GS11" s="52"/>
      <c r="GT11" s="52"/>
      <c r="GU11" s="52"/>
      <c r="GV11" s="52"/>
      <c r="GW11" s="52"/>
      <c r="GX11" s="52"/>
      <c r="GY11" s="52"/>
      <c r="GZ11" s="52"/>
      <c r="HA11" s="52"/>
      <c r="HB11" s="52"/>
      <c r="HC11" s="52"/>
      <c r="HD11" s="52"/>
      <c r="HE11" s="52"/>
      <c r="HF11" s="52"/>
      <c r="HG11" s="52"/>
      <c r="HH11" s="52"/>
      <c r="HI11" s="52"/>
      <c r="HJ11" s="52"/>
      <c r="HK11" s="52"/>
      <c r="HL11" s="52"/>
      <c r="HM11" s="52"/>
      <c r="HN11" s="52"/>
      <c r="HO11" s="52"/>
      <c r="HP11" s="52"/>
      <c r="HQ11" s="52"/>
      <c r="HR11" s="52"/>
      <c r="HS11" s="52"/>
      <c r="HT11" s="52"/>
      <c r="HU11" s="52"/>
      <c r="HV11" s="52"/>
      <c r="HW11" s="52"/>
      <c r="HX11" s="52"/>
      <c r="HY11" s="52"/>
      <c r="HZ11" s="52"/>
      <c r="IA11" s="52"/>
      <c r="IB11" s="52"/>
      <c r="IC11" s="52"/>
      <c r="ID11" s="52"/>
      <c r="IE11" s="52"/>
      <c r="IF11" s="52"/>
      <c r="IG11" s="52"/>
      <c r="IH11" s="52"/>
      <c r="II11" s="52"/>
      <c r="IJ11" s="52"/>
      <c r="IK11" s="52"/>
      <c r="IL11" s="52"/>
      <c r="IM11" s="52"/>
      <c r="IN11" s="52"/>
      <c r="IO11" s="52"/>
      <c r="IP11" s="52"/>
      <c r="IQ11" s="52"/>
      <c r="IR11" s="52"/>
      <c r="IS11" s="52"/>
      <c r="IT11" s="52"/>
      <c r="IU11" s="52"/>
      <c r="IV11" s="52"/>
      <c r="IW11" s="52"/>
      <c r="IX11" s="52"/>
      <c r="IY11" s="52"/>
      <c r="IZ11" s="52"/>
      <c r="JA11" s="52"/>
      <c r="JB11" s="52"/>
      <c r="JC11" s="52"/>
      <c r="JD11" s="52"/>
      <c r="JE11" s="52"/>
      <c r="JF11" s="52"/>
      <c r="JG11" s="52"/>
      <c r="JH11" s="52"/>
      <c r="JI11" s="52"/>
      <c r="JJ11" s="52"/>
      <c r="JK11" s="52"/>
      <c r="JL11" s="52"/>
      <c r="JM11" s="52"/>
      <c r="JN11" s="52"/>
      <c r="JO11" s="52"/>
      <c r="JP11" s="52"/>
      <c r="JQ11" s="52"/>
      <c r="JR11" s="52"/>
      <c r="JS11" s="52"/>
      <c r="JT11" s="52"/>
      <c r="JU11" s="52"/>
      <c r="JV11" s="52"/>
      <c r="JW11" s="52"/>
      <c r="JX11" s="52"/>
      <c r="JY11" s="52"/>
      <c r="JZ11" s="52"/>
      <c r="KA11" s="52"/>
      <c r="KB11" s="52"/>
      <c r="KC11" s="52"/>
      <c r="KD11" s="52"/>
      <c r="KE11" s="52"/>
      <c r="KF11" s="52"/>
      <c r="KG11" s="52"/>
      <c r="KH11" s="52"/>
      <c r="KI11" s="52"/>
      <c r="KJ11" s="52"/>
      <c r="KK11" s="52"/>
      <c r="KL11" s="52"/>
      <c r="KM11" s="52"/>
      <c r="KN11" s="52"/>
      <c r="KO11" s="52"/>
      <c r="KP11" s="52"/>
      <c r="KQ11" s="52"/>
      <c r="KR11" s="52"/>
      <c r="KS11" s="52"/>
      <c r="KT11" s="52"/>
      <c r="KU11" s="52"/>
      <c r="KV11" s="52"/>
      <c r="KW11" s="52"/>
      <c r="KX11" s="52"/>
      <c r="KY11" s="52"/>
      <c r="KZ11" s="52"/>
      <c r="LA11" s="52"/>
      <c r="LB11" s="52"/>
      <c r="LC11" s="52"/>
      <c r="LD11" s="52"/>
      <c r="LE11" s="52"/>
      <c r="LF11" s="52"/>
      <c r="LG11" s="52"/>
      <c r="LH11" s="52"/>
      <c r="LI11" s="52"/>
      <c r="LJ11" s="52"/>
      <c r="LK11" s="52"/>
      <c r="LL11" s="52"/>
      <c r="LM11" s="52"/>
      <c r="LN11" s="52"/>
      <c r="LO11" s="52"/>
      <c r="LP11" s="52"/>
      <c r="LQ11" s="52"/>
      <c r="LR11" s="52"/>
      <c r="LS11" s="52"/>
      <c r="LT11" s="52"/>
      <c r="LU11" s="52"/>
      <c r="LV11" s="52"/>
      <c r="LW11" s="52"/>
      <c r="LX11" s="52"/>
      <c r="LY11" s="52"/>
      <c r="LZ11" s="52"/>
      <c r="MA11" s="52"/>
      <c r="MB11" s="52"/>
      <c r="MC11" s="52"/>
      <c r="MD11" s="52"/>
      <c r="ME11" s="52"/>
      <c r="MF11" s="52"/>
      <c r="MG11" s="52"/>
      <c r="MH11" s="52"/>
      <c r="MI11" s="52"/>
      <c r="MJ11" s="52"/>
      <c r="MK11" s="52"/>
      <c r="ML11" s="52"/>
      <c r="MM11" s="52"/>
      <c r="MN11" s="52"/>
      <c r="MO11" s="52"/>
      <c r="MP11" s="52"/>
      <c r="MQ11" s="52"/>
      <c r="MR11" s="52"/>
      <c r="MS11" s="52"/>
      <c r="MT11" s="52"/>
      <c r="MU11" s="52"/>
      <c r="MV11" s="52"/>
      <c r="MW11" s="52"/>
      <c r="MX11" s="52"/>
      <c r="MY11" s="52"/>
      <c r="MZ11" s="52"/>
      <c r="NA11" s="52"/>
      <c r="NB11" s="52"/>
      <c r="NC11" s="52"/>
      <c r="ND11" s="52"/>
      <c r="NE11" s="52"/>
      <c r="NF11" s="52"/>
      <c r="NG11" s="52"/>
      <c r="NH11" s="52"/>
      <c r="NI11" s="52"/>
      <c r="NJ11" s="52"/>
      <c r="NK11" s="52"/>
      <c r="NL11" s="52"/>
      <c r="NM11" s="52"/>
      <c r="NN11" s="52"/>
      <c r="NO11" s="52"/>
      <c r="NP11" s="52"/>
      <c r="NQ11" s="52"/>
      <c r="NR11" s="52"/>
      <c r="NS11" s="52"/>
      <c r="NT11" s="52"/>
      <c r="NU11" s="52"/>
      <c r="NV11" s="52"/>
      <c r="NW11" s="52"/>
      <c r="NX11" s="52"/>
      <c r="NY11" s="52"/>
      <c r="NZ11" s="52"/>
      <c r="OA11" s="52"/>
      <c r="OB11" s="52"/>
      <c r="OC11" s="52"/>
      <c r="OD11" s="52"/>
      <c r="OE11" s="52"/>
      <c r="OF11" s="52"/>
      <c r="OG11" s="52"/>
      <c r="OH11" s="52"/>
      <c r="OI11" s="52"/>
      <c r="OJ11" s="52"/>
      <c r="OK11" s="52"/>
      <c r="OL11" s="52"/>
      <c r="OM11" s="52"/>
      <c r="ON11" s="52"/>
      <c r="OO11" s="52"/>
      <c r="OP11" s="52"/>
      <c r="OQ11" s="52"/>
      <c r="OR11" s="52"/>
      <c r="OS11" s="52"/>
      <c r="OT11" s="52"/>
      <c r="OU11" s="52"/>
      <c r="OV11" s="52"/>
      <c r="OW11" s="52"/>
      <c r="OX11" s="52"/>
      <c r="OY11" s="52"/>
      <c r="OZ11" s="52"/>
      <c r="PA11" s="52"/>
      <c r="PB11" s="52"/>
      <c r="PC11" s="52"/>
      <c r="PD11" s="52"/>
      <c r="PE11" s="52"/>
      <c r="PF11" s="52"/>
      <c r="PG11" s="52"/>
      <c r="PH11" s="52"/>
      <c r="PI11" s="52"/>
      <c r="PJ11" s="52"/>
      <c r="PK11" s="52"/>
      <c r="PL11" s="52"/>
      <c r="PM11" s="52"/>
      <c r="PN11" s="52"/>
      <c r="PO11" s="52"/>
      <c r="PP11" s="52"/>
      <c r="PQ11" s="52"/>
      <c r="PR11" s="52"/>
      <c r="PS11" s="52"/>
      <c r="PT11" s="52"/>
      <c r="PU11" s="52"/>
      <c r="PV11" s="52"/>
      <c r="PW11" s="52"/>
      <c r="PX11" s="52"/>
      <c r="PY11" s="52"/>
      <c r="PZ11" s="52"/>
      <c r="QA11" s="52"/>
      <c r="QB11" s="52"/>
      <c r="QC11" s="52"/>
      <c r="QD11" s="52"/>
      <c r="QE11" s="52"/>
      <c r="QF11" s="52"/>
      <c r="QG11" s="52"/>
      <c r="QH11" s="52"/>
      <c r="QI11" s="52"/>
      <c r="QJ11" s="52"/>
      <c r="QK11" s="52"/>
      <c r="QL11" s="52"/>
      <c r="QM11" s="52"/>
      <c r="QN11" s="52"/>
      <c r="QO11" s="52"/>
      <c r="QP11" s="52"/>
      <c r="QQ11" s="52"/>
      <c r="QR11" s="52"/>
      <c r="QS11" s="52"/>
      <c r="QT11" s="52"/>
      <c r="QU11" s="52"/>
      <c r="QV11" s="52"/>
      <c r="QW11" s="52"/>
      <c r="QX11" s="52"/>
      <c r="QY11" s="52"/>
      <c r="QZ11" s="52"/>
      <c r="RA11" s="52"/>
      <c r="RB11" s="52"/>
      <c r="RC11" s="52"/>
      <c r="RD11" s="52"/>
      <c r="RE11" s="52"/>
      <c r="RF11" s="52"/>
      <c r="RG11" s="52"/>
      <c r="RH11" s="52"/>
      <c r="RI11" s="52"/>
      <c r="RJ11" s="52"/>
      <c r="RK11" s="52"/>
      <c r="RL11" s="52"/>
      <c r="RM11" s="52"/>
      <c r="RN11" s="52"/>
      <c r="RO11" s="52"/>
      <c r="RP11" s="52"/>
      <c r="RQ11" s="52"/>
      <c r="RR11" s="52"/>
      <c r="RS11" s="52"/>
      <c r="RT11" s="52"/>
      <c r="RU11" s="52"/>
      <c r="RV11" s="52"/>
      <c r="RW11" s="52"/>
      <c r="RX11" s="52"/>
      <c r="RY11" s="52"/>
      <c r="RZ11" s="52"/>
      <c r="SA11" s="52"/>
      <c r="SB11" s="52"/>
      <c r="SC11" s="52"/>
    </row>
    <row r="12" spans="2:497" s="46" customFormat="1" ht="20.25" customHeight="1">
      <c r="B12" s="449" t="s">
        <v>193</v>
      </c>
      <c r="C12" s="41"/>
      <c r="D12" s="161"/>
      <c r="E12" s="40"/>
      <c r="F12" s="40"/>
      <c r="G12" s="330"/>
      <c r="H12" s="161"/>
      <c r="I12" s="161"/>
      <c r="J12" s="40"/>
      <c r="K12" s="40"/>
      <c r="L12" s="335"/>
      <c r="M12" s="41"/>
      <c r="N12" s="161"/>
      <c r="O12" s="40"/>
      <c r="P12" s="40"/>
      <c r="Q12" s="342">
        <f t="shared" si="2"/>
        <v>0</v>
      </c>
      <c r="R12" s="161"/>
      <c r="S12" s="189"/>
      <c r="T12" s="349"/>
      <c r="U12" s="62"/>
      <c r="V12" s="422"/>
      <c r="W12" s="422"/>
      <c r="X12" s="422"/>
      <c r="Y12" s="415"/>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c r="DX12" s="52"/>
      <c r="DY12" s="52"/>
      <c r="DZ12" s="52"/>
      <c r="EA12" s="52"/>
      <c r="EB12" s="52"/>
      <c r="EC12" s="52"/>
      <c r="ED12" s="52"/>
      <c r="EE12" s="52"/>
      <c r="EF12" s="52"/>
      <c r="EG12" s="52"/>
      <c r="EH12" s="52"/>
      <c r="EI12" s="52"/>
      <c r="EJ12" s="52"/>
      <c r="EK12" s="52"/>
      <c r="EL12" s="52"/>
      <c r="EM12" s="52"/>
      <c r="EN12" s="52"/>
      <c r="EO12" s="52"/>
      <c r="EP12" s="52"/>
      <c r="EQ12" s="52"/>
      <c r="ER12" s="52"/>
      <c r="ES12" s="52"/>
      <c r="ET12" s="52"/>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c r="FS12" s="52"/>
      <c r="FT12" s="52"/>
      <c r="FU12" s="52"/>
      <c r="FV12" s="52"/>
      <c r="FW12" s="52"/>
      <c r="FX12" s="52"/>
      <c r="FY12" s="52"/>
      <c r="FZ12" s="52"/>
      <c r="GA12" s="52"/>
      <c r="GB12" s="52"/>
      <c r="GC12" s="52"/>
      <c r="GD12" s="52"/>
      <c r="GE12" s="52"/>
      <c r="GF12" s="52"/>
      <c r="GG12" s="52"/>
      <c r="GH12" s="52"/>
      <c r="GI12" s="52"/>
      <c r="GJ12" s="52"/>
      <c r="GK12" s="52"/>
      <c r="GL12" s="52"/>
      <c r="GM12" s="52"/>
      <c r="GN12" s="52"/>
      <c r="GO12" s="52"/>
      <c r="GP12" s="52"/>
      <c r="GQ12" s="52"/>
      <c r="GR12" s="52"/>
      <c r="GS12" s="52"/>
      <c r="GT12" s="52"/>
      <c r="GU12" s="52"/>
      <c r="GV12" s="52"/>
      <c r="GW12" s="52"/>
      <c r="GX12" s="52"/>
      <c r="GY12" s="52"/>
      <c r="GZ12" s="52"/>
      <c r="HA12" s="52"/>
      <c r="HB12" s="52"/>
      <c r="HC12" s="52"/>
      <c r="HD12" s="52"/>
      <c r="HE12" s="52"/>
      <c r="HF12" s="52"/>
      <c r="HG12" s="52"/>
      <c r="HH12" s="52"/>
      <c r="HI12" s="52"/>
      <c r="HJ12" s="52"/>
      <c r="HK12" s="52"/>
      <c r="HL12" s="52"/>
      <c r="HM12" s="52"/>
      <c r="HN12" s="52"/>
      <c r="HO12" s="52"/>
      <c r="HP12" s="52"/>
      <c r="HQ12" s="52"/>
      <c r="HR12" s="52"/>
      <c r="HS12" s="52"/>
      <c r="HT12" s="52"/>
      <c r="HU12" s="52"/>
      <c r="HV12" s="52"/>
      <c r="HW12" s="52"/>
      <c r="HX12" s="52"/>
      <c r="HY12" s="52"/>
      <c r="HZ12" s="52"/>
      <c r="IA12" s="52"/>
      <c r="IB12" s="52"/>
      <c r="IC12" s="52"/>
      <c r="ID12" s="52"/>
      <c r="IE12" s="52"/>
      <c r="IF12" s="52"/>
      <c r="IG12" s="52"/>
      <c r="IH12" s="52"/>
      <c r="II12" s="52"/>
      <c r="IJ12" s="52"/>
      <c r="IK12" s="52"/>
      <c r="IL12" s="52"/>
      <c r="IM12" s="52"/>
      <c r="IN12" s="52"/>
      <c r="IO12" s="52"/>
      <c r="IP12" s="52"/>
      <c r="IQ12" s="52"/>
      <c r="IR12" s="52"/>
      <c r="IS12" s="52"/>
      <c r="IT12" s="52"/>
      <c r="IU12" s="52"/>
      <c r="IV12" s="52"/>
      <c r="IW12" s="52"/>
      <c r="IX12" s="52"/>
      <c r="IY12" s="52"/>
      <c r="IZ12" s="52"/>
      <c r="JA12" s="52"/>
      <c r="JB12" s="52"/>
      <c r="JC12" s="52"/>
      <c r="JD12" s="52"/>
      <c r="JE12" s="52"/>
      <c r="JF12" s="52"/>
      <c r="JG12" s="52"/>
      <c r="JH12" s="52"/>
      <c r="JI12" s="52"/>
      <c r="JJ12" s="52"/>
      <c r="JK12" s="52"/>
      <c r="JL12" s="52"/>
      <c r="JM12" s="52"/>
      <c r="JN12" s="52"/>
      <c r="JO12" s="52"/>
      <c r="JP12" s="52"/>
      <c r="JQ12" s="52"/>
      <c r="JR12" s="52"/>
      <c r="JS12" s="52"/>
      <c r="JT12" s="52"/>
      <c r="JU12" s="52"/>
      <c r="JV12" s="52"/>
      <c r="JW12" s="52"/>
      <c r="JX12" s="52"/>
      <c r="JY12" s="52"/>
      <c r="JZ12" s="52"/>
      <c r="KA12" s="52"/>
      <c r="KB12" s="52"/>
      <c r="KC12" s="52"/>
      <c r="KD12" s="52"/>
      <c r="KE12" s="52"/>
      <c r="KF12" s="52"/>
      <c r="KG12" s="52"/>
      <c r="KH12" s="52"/>
      <c r="KI12" s="52"/>
      <c r="KJ12" s="52"/>
      <c r="KK12" s="52"/>
      <c r="KL12" s="52"/>
      <c r="KM12" s="52"/>
      <c r="KN12" s="52"/>
      <c r="KO12" s="52"/>
      <c r="KP12" s="52"/>
      <c r="KQ12" s="52"/>
      <c r="KR12" s="52"/>
      <c r="KS12" s="52"/>
      <c r="KT12" s="52"/>
      <c r="KU12" s="52"/>
      <c r="KV12" s="52"/>
      <c r="KW12" s="52"/>
      <c r="KX12" s="52"/>
      <c r="KY12" s="52"/>
      <c r="KZ12" s="52"/>
      <c r="LA12" s="52"/>
      <c r="LB12" s="52"/>
      <c r="LC12" s="52"/>
      <c r="LD12" s="52"/>
      <c r="LE12" s="52"/>
      <c r="LF12" s="52"/>
      <c r="LG12" s="52"/>
      <c r="LH12" s="52"/>
      <c r="LI12" s="52"/>
      <c r="LJ12" s="52"/>
      <c r="LK12" s="52"/>
      <c r="LL12" s="52"/>
      <c r="LM12" s="52"/>
      <c r="LN12" s="52"/>
      <c r="LO12" s="52"/>
      <c r="LP12" s="52"/>
      <c r="LQ12" s="52"/>
      <c r="LR12" s="52"/>
      <c r="LS12" s="52"/>
      <c r="LT12" s="52"/>
      <c r="LU12" s="52"/>
      <c r="LV12" s="52"/>
      <c r="LW12" s="52"/>
      <c r="LX12" s="52"/>
      <c r="LY12" s="52"/>
      <c r="LZ12" s="52"/>
      <c r="MA12" s="52"/>
      <c r="MB12" s="52"/>
      <c r="MC12" s="52"/>
      <c r="MD12" s="52"/>
      <c r="ME12" s="52"/>
      <c r="MF12" s="52"/>
      <c r="MG12" s="52"/>
      <c r="MH12" s="52"/>
      <c r="MI12" s="52"/>
      <c r="MJ12" s="52"/>
      <c r="MK12" s="52"/>
      <c r="ML12" s="52"/>
      <c r="MM12" s="52"/>
      <c r="MN12" s="52"/>
      <c r="MO12" s="52"/>
      <c r="MP12" s="52"/>
      <c r="MQ12" s="52"/>
      <c r="MR12" s="52"/>
      <c r="MS12" s="52"/>
      <c r="MT12" s="52"/>
      <c r="MU12" s="52"/>
      <c r="MV12" s="52"/>
      <c r="MW12" s="52"/>
      <c r="MX12" s="52"/>
      <c r="MY12" s="52"/>
      <c r="MZ12" s="52"/>
      <c r="NA12" s="52"/>
      <c r="NB12" s="52"/>
      <c r="NC12" s="52"/>
      <c r="ND12" s="52"/>
      <c r="NE12" s="52"/>
      <c r="NF12" s="52"/>
      <c r="NG12" s="52"/>
      <c r="NH12" s="52"/>
      <c r="NI12" s="52"/>
      <c r="NJ12" s="52"/>
      <c r="NK12" s="52"/>
      <c r="NL12" s="52"/>
      <c r="NM12" s="52"/>
      <c r="NN12" s="52"/>
      <c r="NO12" s="52"/>
      <c r="NP12" s="52"/>
      <c r="NQ12" s="52"/>
      <c r="NR12" s="52"/>
      <c r="NS12" s="52"/>
      <c r="NT12" s="52"/>
      <c r="NU12" s="52"/>
      <c r="NV12" s="52"/>
      <c r="NW12" s="52"/>
      <c r="NX12" s="52"/>
      <c r="NY12" s="52"/>
      <c r="NZ12" s="52"/>
      <c r="OA12" s="52"/>
      <c r="OB12" s="52"/>
      <c r="OC12" s="52"/>
      <c r="OD12" s="52"/>
      <c r="OE12" s="52"/>
      <c r="OF12" s="52"/>
      <c r="OG12" s="52"/>
      <c r="OH12" s="52"/>
      <c r="OI12" s="52"/>
      <c r="OJ12" s="52"/>
      <c r="OK12" s="52"/>
      <c r="OL12" s="52"/>
      <c r="OM12" s="52"/>
      <c r="ON12" s="52"/>
      <c r="OO12" s="52"/>
      <c r="OP12" s="52"/>
      <c r="OQ12" s="52"/>
      <c r="OR12" s="52"/>
      <c r="OS12" s="52"/>
      <c r="OT12" s="52"/>
      <c r="OU12" s="52"/>
      <c r="OV12" s="52"/>
      <c r="OW12" s="52"/>
      <c r="OX12" s="52"/>
      <c r="OY12" s="52"/>
      <c r="OZ12" s="52"/>
      <c r="PA12" s="52"/>
      <c r="PB12" s="52"/>
      <c r="PC12" s="52"/>
      <c r="PD12" s="52"/>
      <c r="PE12" s="52"/>
      <c r="PF12" s="52"/>
      <c r="PG12" s="52"/>
      <c r="PH12" s="52"/>
      <c r="PI12" s="52"/>
      <c r="PJ12" s="52"/>
      <c r="PK12" s="52"/>
      <c r="PL12" s="52"/>
      <c r="PM12" s="52"/>
      <c r="PN12" s="52"/>
      <c r="PO12" s="52"/>
      <c r="PP12" s="52"/>
      <c r="PQ12" s="52"/>
      <c r="PR12" s="52"/>
      <c r="PS12" s="52"/>
      <c r="PT12" s="52"/>
      <c r="PU12" s="52"/>
      <c r="PV12" s="52"/>
      <c r="PW12" s="52"/>
      <c r="PX12" s="52"/>
      <c r="PY12" s="52"/>
      <c r="PZ12" s="52"/>
      <c r="QA12" s="52"/>
      <c r="QB12" s="52"/>
      <c r="QC12" s="52"/>
      <c r="QD12" s="52"/>
      <c r="QE12" s="52"/>
      <c r="QF12" s="52"/>
      <c r="QG12" s="52"/>
      <c r="QH12" s="52"/>
      <c r="QI12" s="52"/>
      <c r="QJ12" s="52"/>
      <c r="QK12" s="52"/>
      <c r="QL12" s="52"/>
      <c r="QM12" s="52"/>
      <c r="QN12" s="52"/>
      <c r="QO12" s="52"/>
      <c r="QP12" s="52"/>
      <c r="QQ12" s="52"/>
      <c r="QR12" s="52"/>
      <c r="QS12" s="52"/>
      <c r="QT12" s="52"/>
      <c r="QU12" s="52"/>
      <c r="QV12" s="52"/>
      <c r="QW12" s="52"/>
      <c r="QX12" s="52"/>
      <c r="QY12" s="52"/>
      <c r="QZ12" s="52"/>
      <c r="RA12" s="52"/>
      <c r="RB12" s="52"/>
      <c r="RC12" s="52"/>
      <c r="RD12" s="52"/>
      <c r="RE12" s="52"/>
      <c r="RF12" s="52"/>
      <c r="RG12" s="52"/>
      <c r="RH12" s="52"/>
      <c r="RI12" s="52"/>
      <c r="RJ12" s="52"/>
      <c r="RK12" s="52"/>
      <c r="RL12" s="52"/>
      <c r="RM12" s="52"/>
      <c r="RN12" s="52"/>
      <c r="RO12" s="52"/>
      <c r="RP12" s="52"/>
      <c r="RQ12" s="52"/>
      <c r="RR12" s="52"/>
      <c r="RS12" s="52"/>
      <c r="RT12" s="52"/>
      <c r="RU12" s="52"/>
      <c r="RV12" s="52"/>
      <c r="RW12" s="52"/>
      <c r="RX12" s="52"/>
      <c r="RY12" s="52"/>
      <c r="RZ12" s="52"/>
      <c r="SA12" s="52"/>
      <c r="SB12" s="52"/>
      <c r="SC12" s="52"/>
    </row>
    <row r="13" spans="2:497" s="46" customFormat="1" ht="20.25" customHeight="1">
      <c r="B13" s="13" t="s">
        <v>149</v>
      </c>
      <c r="C13" s="149">
        <v>22942.1</v>
      </c>
      <c r="D13" s="162"/>
      <c r="E13" s="107">
        <v>23681.1</v>
      </c>
      <c r="G13" s="327">
        <f t="shared" si="0"/>
        <v>-739</v>
      </c>
      <c r="H13" s="149">
        <v>4275.1000000000004</v>
      </c>
      <c r="I13" s="238">
        <v>2</v>
      </c>
      <c r="J13" s="107">
        <v>4202</v>
      </c>
      <c r="K13" s="239">
        <v>3</v>
      </c>
      <c r="L13" s="327">
        <f t="shared" ref="L13:L14" si="11">H13-J13</f>
        <v>73.100000000000364</v>
      </c>
      <c r="M13" s="325">
        <v>-75.400000000000006</v>
      </c>
      <c r="N13" s="238"/>
      <c r="O13" s="337">
        <f>-119.4</f>
        <v>-119.4</v>
      </c>
      <c r="P13" s="239">
        <v>4</v>
      </c>
      <c r="Q13" s="339">
        <f t="shared" si="2"/>
        <v>44</v>
      </c>
      <c r="R13" s="171">
        <f>C13+H13+M13</f>
        <v>27141.799999999996</v>
      </c>
      <c r="S13" s="107">
        <f>J13+O13+E13</f>
        <v>27763.699999999997</v>
      </c>
      <c r="T13" s="327">
        <f>R13-S13</f>
        <v>-621.90000000000146</v>
      </c>
      <c r="U13" s="62"/>
      <c r="V13" s="422"/>
      <c r="W13" s="422"/>
      <c r="X13" s="422"/>
      <c r="Y13" s="415"/>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c r="GG13" s="52"/>
      <c r="GH13" s="52"/>
      <c r="GI13" s="52"/>
      <c r="GJ13" s="52"/>
      <c r="GK13" s="52"/>
      <c r="GL13" s="52"/>
      <c r="GM13" s="52"/>
      <c r="GN13" s="52"/>
      <c r="GO13" s="52"/>
      <c r="GP13" s="52"/>
      <c r="GQ13" s="52"/>
      <c r="GR13" s="52"/>
      <c r="GS13" s="52"/>
      <c r="GT13" s="52"/>
      <c r="GU13" s="52"/>
      <c r="GV13" s="52"/>
      <c r="GW13" s="52"/>
      <c r="GX13" s="52"/>
      <c r="GY13" s="52"/>
      <c r="GZ13" s="52"/>
      <c r="HA13" s="52"/>
      <c r="HB13" s="52"/>
      <c r="HC13" s="52"/>
      <c r="HD13" s="52"/>
      <c r="HE13" s="52"/>
      <c r="HF13" s="52"/>
      <c r="HG13" s="52"/>
      <c r="HH13" s="52"/>
      <c r="HI13" s="52"/>
      <c r="HJ13" s="52"/>
      <c r="HK13" s="52"/>
      <c r="HL13" s="52"/>
      <c r="HM13" s="52"/>
      <c r="HN13" s="52"/>
      <c r="HO13" s="52"/>
      <c r="HP13" s="52"/>
      <c r="HQ13" s="52"/>
      <c r="HR13" s="52"/>
      <c r="HS13" s="52"/>
      <c r="HT13" s="52"/>
      <c r="HU13" s="52"/>
      <c r="HV13" s="52"/>
      <c r="HW13" s="52"/>
      <c r="HX13" s="52"/>
      <c r="HY13" s="52"/>
      <c r="HZ13" s="52"/>
      <c r="IA13" s="52"/>
      <c r="IB13" s="52"/>
      <c r="IC13" s="52"/>
      <c r="ID13" s="52"/>
      <c r="IE13" s="52"/>
      <c r="IF13" s="52"/>
      <c r="IG13" s="52"/>
      <c r="IH13" s="52"/>
      <c r="II13" s="52"/>
      <c r="IJ13" s="52"/>
      <c r="IK13" s="52"/>
      <c r="IL13" s="52"/>
      <c r="IM13" s="52"/>
      <c r="IN13" s="52"/>
      <c r="IO13" s="52"/>
      <c r="IP13" s="52"/>
      <c r="IQ13" s="52"/>
      <c r="IR13" s="52"/>
      <c r="IS13" s="52"/>
      <c r="IT13" s="52"/>
      <c r="IU13" s="52"/>
      <c r="IV13" s="52"/>
      <c r="IW13" s="52"/>
      <c r="IX13" s="52"/>
      <c r="IY13" s="52"/>
      <c r="IZ13" s="52"/>
      <c r="JA13" s="52"/>
      <c r="JB13" s="52"/>
      <c r="JC13" s="52"/>
      <c r="JD13" s="52"/>
      <c r="JE13" s="52"/>
      <c r="JF13" s="52"/>
      <c r="JG13" s="52"/>
      <c r="JH13" s="52"/>
      <c r="JI13" s="52"/>
      <c r="JJ13" s="52"/>
      <c r="JK13" s="52"/>
      <c r="JL13" s="52"/>
      <c r="JM13" s="52"/>
      <c r="JN13" s="52"/>
      <c r="JO13" s="52"/>
      <c r="JP13" s="52"/>
      <c r="JQ13" s="52"/>
      <c r="JR13" s="52"/>
      <c r="JS13" s="52"/>
      <c r="JT13" s="52"/>
      <c r="JU13" s="52"/>
      <c r="JV13" s="52"/>
      <c r="JW13" s="52"/>
      <c r="JX13" s="52"/>
      <c r="JY13" s="52"/>
      <c r="JZ13" s="52"/>
      <c r="KA13" s="52"/>
      <c r="KB13" s="52"/>
      <c r="KC13" s="52"/>
      <c r="KD13" s="52"/>
      <c r="KE13" s="52"/>
      <c r="KF13" s="52"/>
      <c r="KG13" s="52"/>
      <c r="KH13" s="52"/>
      <c r="KI13" s="52"/>
      <c r="KJ13" s="52"/>
      <c r="KK13" s="52"/>
      <c r="KL13" s="52"/>
      <c r="KM13" s="52"/>
      <c r="KN13" s="52"/>
      <c r="KO13" s="52"/>
      <c r="KP13" s="52"/>
      <c r="KQ13" s="52"/>
      <c r="KR13" s="52"/>
      <c r="KS13" s="52"/>
      <c r="KT13" s="52"/>
      <c r="KU13" s="52"/>
      <c r="KV13" s="52"/>
      <c r="KW13" s="52"/>
      <c r="KX13" s="52"/>
      <c r="KY13" s="52"/>
      <c r="KZ13" s="52"/>
      <c r="LA13" s="52"/>
      <c r="LB13" s="52"/>
      <c r="LC13" s="52"/>
      <c r="LD13" s="52"/>
      <c r="LE13" s="52"/>
      <c r="LF13" s="52"/>
      <c r="LG13" s="52"/>
      <c r="LH13" s="52"/>
      <c r="LI13" s="52"/>
      <c r="LJ13" s="52"/>
      <c r="LK13" s="52"/>
      <c r="LL13" s="52"/>
      <c r="LM13" s="52"/>
      <c r="LN13" s="52"/>
      <c r="LO13" s="52"/>
      <c r="LP13" s="52"/>
      <c r="LQ13" s="52"/>
      <c r="LR13" s="52"/>
      <c r="LS13" s="52"/>
      <c r="LT13" s="52"/>
      <c r="LU13" s="52"/>
      <c r="LV13" s="52"/>
      <c r="LW13" s="52"/>
      <c r="LX13" s="52"/>
      <c r="LY13" s="52"/>
      <c r="LZ13" s="52"/>
      <c r="MA13" s="52"/>
      <c r="MB13" s="52"/>
      <c r="MC13" s="52"/>
      <c r="MD13" s="52"/>
      <c r="ME13" s="52"/>
      <c r="MF13" s="52"/>
      <c r="MG13" s="52"/>
      <c r="MH13" s="52"/>
      <c r="MI13" s="52"/>
      <c r="MJ13" s="52"/>
      <c r="MK13" s="52"/>
      <c r="ML13" s="52"/>
      <c r="MM13" s="52"/>
      <c r="MN13" s="52"/>
      <c r="MO13" s="52"/>
      <c r="MP13" s="52"/>
      <c r="MQ13" s="52"/>
      <c r="MR13" s="52"/>
      <c r="MS13" s="52"/>
      <c r="MT13" s="52"/>
      <c r="MU13" s="52"/>
      <c r="MV13" s="52"/>
      <c r="MW13" s="52"/>
      <c r="MX13" s="52"/>
      <c r="MY13" s="52"/>
      <c r="MZ13" s="52"/>
      <c r="NA13" s="52"/>
      <c r="NB13" s="52"/>
      <c r="NC13" s="52"/>
      <c r="ND13" s="52"/>
      <c r="NE13" s="52"/>
      <c r="NF13" s="52"/>
      <c r="NG13" s="52"/>
      <c r="NH13" s="52"/>
      <c r="NI13" s="52"/>
      <c r="NJ13" s="52"/>
      <c r="NK13" s="52"/>
      <c r="NL13" s="52"/>
      <c r="NM13" s="52"/>
      <c r="NN13" s="52"/>
      <c r="NO13" s="52"/>
      <c r="NP13" s="52"/>
      <c r="NQ13" s="52"/>
      <c r="NR13" s="52"/>
      <c r="NS13" s="52"/>
      <c r="NT13" s="52"/>
      <c r="NU13" s="52"/>
      <c r="NV13" s="52"/>
      <c r="NW13" s="52"/>
      <c r="NX13" s="52"/>
      <c r="NY13" s="52"/>
      <c r="NZ13" s="52"/>
      <c r="OA13" s="52"/>
      <c r="OB13" s="52"/>
      <c r="OC13" s="52"/>
      <c r="OD13" s="52"/>
      <c r="OE13" s="52"/>
      <c r="OF13" s="52"/>
      <c r="OG13" s="52"/>
      <c r="OH13" s="52"/>
      <c r="OI13" s="52"/>
      <c r="OJ13" s="52"/>
      <c r="OK13" s="52"/>
      <c r="OL13" s="52"/>
      <c r="OM13" s="52"/>
      <c r="ON13" s="52"/>
      <c r="OO13" s="52"/>
      <c r="OP13" s="52"/>
      <c r="OQ13" s="52"/>
      <c r="OR13" s="52"/>
      <c r="OS13" s="52"/>
      <c r="OT13" s="52"/>
      <c r="OU13" s="52"/>
      <c r="OV13" s="52"/>
      <c r="OW13" s="52"/>
      <c r="OX13" s="52"/>
      <c r="OY13" s="52"/>
      <c r="OZ13" s="52"/>
      <c r="PA13" s="52"/>
      <c r="PB13" s="52"/>
      <c r="PC13" s="52"/>
      <c r="PD13" s="52"/>
      <c r="PE13" s="52"/>
      <c r="PF13" s="52"/>
      <c r="PG13" s="52"/>
      <c r="PH13" s="52"/>
      <c r="PI13" s="52"/>
      <c r="PJ13" s="52"/>
      <c r="PK13" s="52"/>
      <c r="PL13" s="52"/>
      <c r="PM13" s="52"/>
      <c r="PN13" s="52"/>
      <c r="PO13" s="52"/>
      <c r="PP13" s="52"/>
      <c r="PQ13" s="52"/>
      <c r="PR13" s="52"/>
      <c r="PS13" s="52"/>
      <c r="PT13" s="52"/>
      <c r="PU13" s="52"/>
      <c r="PV13" s="52"/>
      <c r="PW13" s="52"/>
      <c r="PX13" s="52"/>
      <c r="PY13" s="52"/>
      <c r="PZ13" s="52"/>
      <c r="QA13" s="52"/>
      <c r="QB13" s="52"/>
      <c r="QC13" s="52"/>
      <c r="QD13" s="52"/>
      <c r="QE13" s="52"/>
      <c r="QF13" s="52"/>
      <c r="QG13" s="52"/>
      <c r="QH13" s="52"/>
      <c r="QI13" s="52"/>
      <c r="QJ13" s="52"/>
      <c r="QK13" s="52"/>
      <c r="QL13" s="52"/>
      <c r="QM13" s="52"/>
      <c r="QN13" s="52"/>
      <c r="QO13" s="52"/>
      <c r="QP13" s="52"/>
      <c r="QQ13" s="52"/>
      <c r="QR13" s="52"/>
      <c r="QS13" s="52"/>
      <c r="QT13" s="52"/>
      <c r="QU13" s="52"/>
      <c r="QV13" s="52"/>
      <c r="QW13" s="52"/>
      <c r="QX13" s="52"/>
      <c r="QY13" s="52"/>
      <c r="QZ13" s="52"/>
      <c r="RA13" s="52"/>
      <c r="RB13" s="52"/>
      <c r="RC13" s="52"/>
      <c r="RD13" s="52"/>
      <c r="RE13" s="52"/>
      <c r="RF13" s="52"/>
      <c r="RG13" s="52"/>
      <c r="RH13" s="52"/>
      <c r="RI13" s="52"/>
      <c r="RJ13" s="52"/>
      <c r="RK13" s="52"/>
      <c r="RL13" s="52"/>
      <c r="RM13" s="52"/>
      <c r="RN13" s="52"/>
      <c r="RO13" s="52"/>
      <c r="RP13" s="52"/>
      <c r="RQ13" s="52"/>
      <c r="RR13" s="52"/>
      <c r="RS13" s="52"/>
      <c r="RT13" s="52"/>
      <c r="RU13" s="52"/>
      <c r="RV13" s="52"/>
      <c r="RW13" s="52"/>
      <c r="RX13" s="52"/>
      <c r="RY13" s="52"/>
      <c r="RZ13" s="52"/>
      <c r="SA13" s="52"/>
      <c r="SB13" s="52"/>
      <c r="SC13" s="52"/>
    </row>
    <row r="14" spans="2:497" s="46" customFormat="1" ht="31.5" customHeight="1" thickBot="1">
      <c r="B14" s="66" t="s">
        <v>164</v>
      </c>
      <c r="C14" s="176">
        <v>0</v>
      </c>
      <c r="D14" s="177"/>
      <c r="E14" s="178">
        <v>0</v>
      </c>
      <c r="F14" s="164"/>
      <c r="G14" s="184">
        <f t="shared" si="0"/>
        <v>0</v>
      </c>
      <c r="H14" s="167">
        <v>4.5999999999999996</v>
      </c>
      <c r="I14" s="163"/>
      <c r="J14" s="164">
        <v>1.9</v>
      </c>
      <c r="K14" s="164"/>
      <c r="L14" s="336">
        <f t="shared" si="11"/>
        <v>2.6999999999999997</v>
      </c>
      <c r="M14" s="172">
        <v>0</v>
      </c>
      <c r="N14" s="163"/>
      <c r="O14" s="178"/>
      <c r="P14" s="164"/>
      <c r="Q14" s="343">
        <f t="shared" si="2"/>
        <v>0</v>
      </c>
      <c r="R14" s="170">
        <f t="shared" si="3"/>
        <v>4.5999999999999996</v>
      </c>
      <c r="S14" s="190">
        <f>J14+O14+E14</f>
        <v>1.9</v>
      </c>
      <c r="T14" s="350">
        <f>R14-S14</f>
        <v>2.6999999999999997</v>
      </c>
      <c r="U14" s="62"/>
      <c r="V14" s="422"/>
      <c r="W14" s="422"/>
      <c r="X14" s="422"/>
      <c r="Y14" s="415"/>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52"/>
      <c r="DX14" s="52"/>
      <c r="DY14" s="52"/>
      <c r="DZ14" s="52"/>
      <c r="EA14" s="52"/>
      <c r="EB14" s="52"/>
      <c r="EC14" s="52"/>
      <c r="ED14" s="52"/>
      <c r="EE14" s="52"/>
      <c r="EF14" s="52"/>
      <c r="EG14" s="52"/>
      <c r="EH14" s="52"/>
      <c r="EI14" s="52"/>
      <c r="EJ14" s="52"/>
      <c r="EK14" s="52"/>
      <c r="EL14" s="52"/>
      <c r="EM14" s="52"/>
      <c r="EN14" s="52"/>
      <c r="EO14" s="52"/>
      <c r="EP14" s="52"/>
      <c r="EQ14" s="52"/>
      <c r="ER14" s="52"/>
      <c r="ES14" s="52"/>
      <c r="ET14" s="52"/>
      <c r="EU14" s="52"/>
      <c r="EV14" s="52"/>
      <c r="EW14" s="52"/>
      <c r="EX14" s="52"/>
      <c r="EY14" s="52"/>
      <c r="EZ14" s="52"/>
      <c r="FA14" s="52"/>
      <c r="FB14" s="52"/>
      <c r="FC14" s="52"/>
      <c r="FD14" s="52"/>
      <c r="FE14" s="52"/>
      <c r="FF14" s="52"/>
      <c r="FG14" s="52"/>
      <c r="FH14" s="52"/>
      <c r="FI14" s="52"/>
      <c r="FJ14" s="52"/>
      <c r="FK14" s="52"/>
      <c r="FL14" s="52"/>
      <c r="FM14" s="52"/>
      <c r="FN14" s="52"/>
      <c r="FO14" s="52"/>
      <c r="FP14" s="52"/>
      <c r="FQ14" s="52"/>
      <c r="FR14" s="52"/>
      <c r="FS14" s="52"/>
      <c r="FT14" s="52"/>
      <c r="FU14" s="52"/>
      <c r="FV14" s="52"/>
      <c r="FW14" s="52"/>
      <c r="FX14" s="52"/>
      <c r="FY14" s="52"/>
      <c r="FZ14" s="52"/>
      <c r="GA14" s="52"/>
      <c r="GB14" s="52"/>
      <c r="GC14" s="52"/>
      <c r="GD14" s="52"/>
      <c r="GE14" s="52"/>
      <c r="GF14" s="52"/>
      <c r="GG14" s="52"/>
      <c r="GH14" s="52"/>
      <c r="GI14" s="52"/>
      <c r="GJ14" s="52"/>
      <c r="GK14" s="52"/>
      <c r="GL14" s="52"/>
      <c r="GM14" s="52"/>
      <c r="GN14" s="52"/>
      <c r="GO14" s="52"/>
      <c r="GP14" s="52"/>
      <c r="GQ14" s="52"/>
      <c r="GR14" s="52"/>
      <c r="GS14" s="52"/>
      <c r="GT14" s="52"/>
      <c r="GU14" s="52"/>
      <c r="GV14" s="52"/>
      <c r="GW14" s="52"/>
      <c r="GX14" s="52"/>
      <c r="GY14" s="52"/>
      <c r="GZ14" s="52"/>
      <c r="HA14" s="52"/>
      <c r="HB14" s="52"/>
      <c r="HC14" s="52"/>
      <c r="HD14" s="52"/>
      <c r="HE14" s="52"/>
      <c r="HF14" s="52"/>
      <c r="HG14" s="52"/>
      <c r="HH14" s="52"/>
      <c r="HI14" s="52"/>
      <c r="HJ14" s="52"/>
      <c r="HK14" s="52"/>
      <c r="HL14" s="52"/>
      <c r="HM14" s="52"/>
      <c r="HN14" s="52"/>
      <c r="HO14" s="52"/>
      <c r="HP14" s="52"/>
      <c r="HQ14" s="52"/>
      <c r="HR14" s="52"/>
      <c r="HS14" s="52"/>
      <c r="HT14" s="52"/>
      <c r="HU14" s="52"/>
      <c r="HV14" s="52"/>
      <c r="HW14" s="52"/>
      <c r="HX14" s="52"/>
      <c r="HY14" s="52"/>
      <c r="HZ14" s="52"/>
      <c r="IA14" s="52"/>
      <c r="IB14" s="52"/>
      <c r="IC14" s="52"/>
      <c r="ID14" s="52"/>
      <c r="IE14" s="52"/>
      <c r="IF14" s="52"/>
      <c r="IG14" s="52"/>
      <c r="IH14" s="52"/>
      <c r="II14" s="52"/>
      <c r="IJ14" s="52"/>
      <c r="IK14" s="52"/>
      <c r="IL14" s="52"/>
      <c r="IM14" s="52"/>
      <c r="IN14" s="52"/>
      <c r="IO14" s="52"/>
      <c r="IP14" s="52"/>
      <c r="IQ14" s="52"/>
      <c r="IR14" s="52"/>
      <c r="IS14" s="52"/>
      <c r="IT14" s="52"/>
      <c r="IU14" s="52"/>
      <c r="IV14" s="52"/>
      <c r="IW14" s="52"/>
      <c r="IX14" s="52"/>
      <c r="IY14" s="52"/>
      <c r="IZ14" s="52"/>
      <c r="JA14" s="52"/>
      <c r="JB14" s="52"/>
      <c r="JC14" s="52"/>
      <c r="JD14" s="52"/>
      <c r="JE14" s="52"/>
      <c r="JF14" s="52"/>
      <c r="JG14" s="52"/>
      <c r="JH14" s="52"/>
      <c r="JI14" s="52"/>
      <c r="JJ14" s="52"/>
      <c r="JK14" s="52"/>
      <c r="JL14" s="52"/>
      <c r="JM14" s="52"/>
      <c r="JN14" s="52"/>
      <c r="JO14" s="52"/>
      <c r="JP14" s="52"/>
      <c r="JQ14" s="52"/>
      <c r="JR14" s="52"/>
      <c r="JS14" s="52"/>
      <c r="JT14" s="52"/>
      <c r="JU14" s="52"/>
      <c r="JV14" s="52"/>
      <c r="JW14" s="52"/>
      <c r="JX14" s="52"/>
      <c r="JY14" s="52"/>
      <c r="JZ14" s="52"/>
      <c r="KA14" s="52"/>
      <c r="KB14" s="52"/>
      <c r="KC14" s="52"/>
      <c r="KD14" s="52"/>
      <c r="KE14" s="52"/>
      <c r="KF14" s="52"/>
      <c r="KG14" s="52"/>
      <c r="KH14" s="52"/>
      <c r="KI14" s="52"/>
      <c r="KJ14" s="52"/>
      <c r="KK14" s="52"/>
      <c r="KL14" s="52"/>
      <c r="KM14" s="52"/>
      <c r="KN14" s="52"/>
      <c r="KO14" s="52"/>
      <c r="KP14" s="52"/>
      <c r="KQ14" s="52"/>
      <c r="KR14" s="52"/>
      <c r="KS14" s="52"/>
      <c r="KT14" s="52"/>
      <c r="KU14" s="52"/>
      <c r="KV14" s="52"/>
      <c r="KW14" s="52"/>
      <c r="KX14" s="52"/>
      <c r="KY14" s="52"/>
      <c r="KZ14" s="52"/>
      <c r="LA14" s="52"/>
      <c r="LB14" s="52"/>
      <c r="LC14" s="52"/>
      <c r="LD14" s="52"/>
      <c r="LE14" s="52"/>
      <c r="LF14" s="52"/>
      <c r="LG14" s="52"/>
      <c r="LH14" s="52"/>
      <c r="LI14" s="52"/>
      <c r="LJ14" s="52"/>
      <c r="LK14" s="52"/>
      <c r="LL14" s="52"/>
      <c r="LM14" s="52"/>
      <c r="LN14" s="52"/>
      <c r="LO14" s="52"/>
      <c r="LP14" s="52"/>
      <c r="LQ14" s="52"/>
      <c r="LR14" s="52"/>
      <c r="LS14" s="52"/>
      <c r="LT14" s="52"/>
      <c r="LU14" s="52"/>
      <c r="LV14" s="52"/>
      <c r="LW14" s="52"/>
      <c r="LX14" s="52"/>
      <c r="LY14" s="52"/>
      <c r="LZ14" s="52"/>
      <c r="MA14" s="52"/>
      <c r="MB14" s="52"/>
      <c r="MC14" s="52"/>
      <c r="MD14" s="52"/>
      <c r="ME14" s="52"/>
      <c r="MF14" s="52"/>
      <c r="MG14" s="52"/>
      <c r="MH14" s="52"/>
      <c r="MI14" s="52"/>
      <c r="MJ14" s="52"/>
      <c r="MK14" s="52"/>
      <c r="ML14" s="52"/>
      <c r="MM14" s="52"/>
      <c r="MN14" s="52"/>
      <c r="MO14" s="52"/>
      <c r="MP14" s="52"/>
      <c r="MQ14" s="52"/>
      <c r="MR14" s="52"/>
      <c r="MS14" s="52"/>
      <c r="MT14" s="52"/>
      <c r="MU14" s="52"/>
      <c r="MV14" s="52"/>
      <c r="MW14" s="52"/>
      <c r="MX14" s="52"/>
      <c r="MY14" s="52"/>
      <c r="MZ14" s="52"/>
      <c r="NA14" s="52"/>
      <c r="NB14" s="52"/>
      <c r="NC14" s="52"/>
      <c r="ND14" s="52"/>
      <c r="NE14" s="52"/>
      <c r="NF14" s="52"/>
      <c r="NG14" s="52"/>
      <c r="NH14" s="52"/>
      <c r="NI14" s="52"/>
      <c r="NJ14" s="52"/>
      <c r="NK14" s="52"/>
      <c r="NL14" s="52"/>
      <c r="NM14" s="52"/>
      <c r="NN14" s="52"/>
      <c r="NO14" s="52"/>
      <c r="NP14" s="52"/>
      <c r="NQ14" s="52"/>
      <c r="NR14" s="52"/>
      <c r="NS14" s="52"/>
      <c r="NT14" s="52"/>
      <c r="NU14" s="52"/>
      <c r="NV14" s="52"/>
      <c r="NW14" s="52"/>
      <c r="NX14" s="52"/>
      <c r="NY14" s="52"/>
      <c r="NZ14" s="52"/>
      <c r="OA14" s="52"/>
      <c r="OB14" s="52"/>
      <c r="OC14" s="52"/>
      <c r="OD14" s="52"/>
      <c r="OE14" s="52"/>
      <c r="OF14" s="52"/>
      <c r="OG14" s="52"/>
      <c r="OH14" s="52"/>
      <c r="OI14" s="52"/>
      <c r="OJ14" s="52"/>
      <c r="OK14" s="52"/>
      <c r="OL14" s="52"/>
      <c r="OM14" s="52"/>
      <c r="ON14" s="52"/>
      <c r="OO14" s="52"/>
      <c r="OP14" s="52"/>
      <c r="OQ14" s="52"/>
      <c r="OR14" s="52"/>
      <c r="OS14" s="52"/>
      <c r="OT14" s="52"/>
      <c r="OU14" s="52"/>
      <c r="OV14" s="52"/>
      <c r="OW14" s="52"/>
      <c r="OX14" s="52"/>
      <c r="OY14" s="52"/>
      <c r="OZ14" s="52"/>
      <c r="PA14" s="52"/>
      <c r="PB14" s="52"/>
      <c r="PC14" s="52"/>
      <c r="PD14" s="52"/>
      <c r="PE14" s="52"/>
      <c r="PF14" s="52"/>
      <c r="PG14" s="52"/>
      <c r="PH14" s="52"/>
      <c r="PI14" s="52"/>
      <c r="PJ14" s="52"/>
      <c r="PK14" s="52"/>
      <c r="PL14" s="52"/>
      <c r="PM14" s="52"/>
      <c r="PN14" s="52"/>
      <c r="PO14" s="52"/>
      <c r="PP14" s="52"/>
      <c r="PQ14" s="52"/>
      <c r="PR14" s="52"/>
      <c r="PS14" s="52"/>
      <c r="PT14" s="52"/>
      <c r="PU14" s="52"/>
      <c r="PV14" s="52"/>
      <c r="PW14" s="52"/>
      <c r="PX14" s="52"/>
      <c r="PY14" s="52"/>
      <c r="PZ14" s="52"/>
      <c r="QA14" s="52"/>
      <c r="QB14" s="52"/>
      <c r="QC14" s="52"/>
      <c r="QD14" s="52"/>
      <c r="QE14" s="52"/>
      <c r="QF14" s="52"/>
      <c r="QG14" s="52"/>
      <c r="QH14" s="52"/>
      <c r="QI14" s="52"/>
      <c r="QJ14" s="52"/>
      <c r="QK14" s="52"/>
      <c r="QL14" s="52"/>
      <c r="QM14" s="52"/>
      <c r="QN14" s="52"/>
      <c r="QO14" s="52"/>
      <c r="QP14" s="52"/>
      <c r="QQ14" s="52"/>
      <c r="QR14" s="52"/>
      <c r="QS14" s="52"/>
      <c r="QT14" s="52"/>
      <c r="QU14" s="52"/>
      <c r="QV14" s="52"/>
      <c r="QW14" s="52"/>
      <c r="QX14" s="52"/>
      <c r="QY14" s="52"/>
      <c r="QZ14" s="52"/>
      <c r="RA14" s="52"/>
      <c r="RB14" s="52"/>
      <c r="RC14" s="52"/>
      <c r="RD14" s="52"/>
      <c r="RE14" s="52"/>
      <c r="RF14" s="52"/>
      <c r="RG14" s="52"/>
      <c r="RH14" s="52"/>
      <c r="RI14" s="52"/>
      <c r="RJ14" s="52"/>
      <c r="RK14" s="52"/>
      <c r="RL14" s="52"/>
      <c r="RM14" s="52"/>
      <c r="RN14" s="52"/>
      <c r="RO14" s="52"/>
      <c r="RP14" s="52"/>
      <c r="RQ14" s="52"/>
      <c r="RR14" s="52"/>
      <c r="RS14" s="52"/>
      <c r="RT14" s="52"/>
      <c r="RU14" s="52"/>
      <c r="RV14" s="52"/>
      <c r="RW14" s="52"/>
      <c r="RX14" s="52"/>
      <c r="RY14" s="52"/>
      <c r="RZ14" s="52"/>
      <c r="SA14" s="52"/>
      <c r="SB14" s="52"/>
      <c r="SC14" s="52"/>
    </row>
    <row r="15" spans="2:497" s="52" customFormat="1" ht="20.25" customHeight="1">
      <c r="B15" s="173"/>
      <c r="U15" s="62"/>
      <c r="V15" s="415"/>
      <c r="W15" s="415"/>
      <c r="X15" s="415"/>
      <c r="Y15" s="415"/>
    </row>
    <row r="16" spans="2:497" s="52" customFormat="1" ht="20.25" customHeight="1">
      <c r="B16" s="466" t="s">
        <v>156</v>
      </c>
      <c r="C16" s="466"/>
      <c r="D16" s="466"/>
      <c r="E16" s="466"/>
      <c r="F16" s="466"/>
      <c r="G16" s="466"/>
      <c r="H16" s="82"/>
      <c r="I16" s="82"/>
      <c r="J16" s="174"/>
      <c r="K16" s="174"/>
      <c r="L16" s="174"/>
      <c r="M16" s="82"/>
      <c r="N16" s="82"/>
      <c r="O16" s="82"/>
      <c r="P16" s="82"/>
      <c r="Q16" s="82"/>
      <c r="R16" s="82"/>
      <c r="S16" s="82"/>
      <c r="T16" s="82"/>
      <c r="U16" s="62"/>
      <c r="V16" s="415"/>
      <c r="W16" s="415"/>
      <c r="X16" s="415"/>
      <c r="Y16" s="415"/>
    </row>
    <row r="17" spans="2:25" s="378" customFormat="1" ht="15">
      <c r="B17" s="175" t="s">
        <v>203</v>
      </c>
      <c r="C17" s="175"/>
      <c r="D17" s="175"/>
      <c r="E17" s="175"/>
      <c r="F17" s="175"/>
      <c r="G17" s="175"/>
      <c r="H17" s="82"/>
      <c r="I17" s="82"/>
      <c r="J17" s="174"/>
      <c r="K17" s="174"/>
      <c r="L17" s="174"/>
      <c r="M17" s="82"/>
      <c r="N17" s="82"/>
      <c r="O17" s="82"/>
      <c r="P17" s="82"/>
      <c r="Q17" s="82"/>
      <c r="R17" s="82"/>
      <c r="S17" s="82"/>
      <c r="T17" s="82"/>
      <c r="U17" s="82"/>
    </row>
    <row r="18" spans="2:25" s="52" customFormat="1" ht="15" customHeight="1">
      <c r="B18" s="416" t="s">
        <v>204</v>
      </c>
      <c r="C18" s="416"/>
      <c r="D18" s="416"/>
      <c r="E18" s="416"/>
      <c r="F18" s="416"/>
      <c r="G18" s="416"/>
      <c r="H18" s="82"/>
      <c r="I18" s="82"/>
      <c r="J18" s="174"/>
      <c r="K18" s="174"/>
      <c r="L18" s="174"/>
      <c r="M18" s="82"/>
      <c r="N18" s="82"/>
      <c r="O18" s="82"/>
      <c r="P18" s="82"/>
      <c r="Q18" s="82"/>
      <c r="R18" s="82"/>
      <c r="S18" s="82"/>
      <c r="T18" s="82"/>
      <c r="U18" s="62"/>
      <c r="V18" s="415"/>
      <c r="W18" s="415"/>
      <c r="X18" s="415"/>
      <c r="Y18" s="415"/>
    </row>
    <row r="19" spans="2:25" s="378" customFormat="1" ht="15">
      <c r="B19" s="416" t="s">
        <v>205</v>
      </c>
      <c r="C19" s="175"/>
      <c r="D19" s="175"/>
      <c r="E19" s="175"/>
      <c r="F19" s="175"/>
      <c r="G19" s="175"/>
      <c r="H19" s="82"/>
      <c r="I19" s="82"/>
      <c r="J19" s="174"/>
      <c r="K19" s="174"/>
      <c r="L19" s="174"/>
      <c r="M19" s="82"/>
      <c r="N19" s="82"/>
      <c r="O19" s="82"/>
      <c r="P19" s="82"/>
      <c r="Q19" s="82"/>
      <c r="R19" s="82"/>
      <c r="S19" s="82"/>
      <c r="T19" s="82"/>
      <c r="U19" s="82"/>
    </row>
    <row r="20" spans="2:25" s="378" customFormat="1" ht="15">
      <c r="B20" s="175"/>
      <c r="G20" s="417"/>
      <c r="H20" s="82"/>
      <c r="I20" s="82"/>
      <c r="J20" s="417"/>
      <c r="K20" s="417"/>
      <c r="L20" s="417"/>
      <c r="M20" s="82"/>
      <c r="N20" s="82"/>
      <c r="O20" s="82"/>
      <c r="P20" s="82"/>
      <c r="Q20" s="82"/>
      <c r="R20" s="82"/>
      <c r="S20" s="82"/>
      <c r="T20" s="82"/>
      <c r="U20" s="82"/>
    </row>
    <row r="21" spans="2:25" s="378" customFormat="1" ht="15">
      <c r="G21" s="418"/>
      <c r="H21" s="82"/>
      <c r="I21" s="82"/>
      <c r="J21" s="418"/>
      <c r="K21" s="418"/>
      <c r="L21" s="418"/>
      <c r="M21" s="82"/>
      <c r="N21" s="82"/>
      <c r="O21" s="82"/>
      <c r="P21" s="82"/>
      <c r="Q21" s="82"/>
      <c r="R21" s="82"/>
      <c r="S21" s="82"/>
      <c r="T21" s="82"/>
      <c r="U21" s="82"/>
    </row>
    <row r="22" spans="2:25" s="378" customFormat="1" ht="15">
      <c r="G22" s="417"/>
      <c r="H22" s="82"/>
      <c r="I22" s="82"/>
      <c r="J22" s="417"/>
      <c r="K22" s="417"/>
      <c r="L22" s="417"/>
      <c r="M22" s="82"/>
      <c r="N22" s="82"/>
      <c r="O22" s="82"/>
      <c r="P22" s="82"/>
      <c r="Q22" s="82"/>
      <c r="R22" s="82"/>
      <c r="S22" s="82"/>
      <c r="T22" s="82"/>
      <c r="U22" s="82"/>
    </row>
    <row r="23" spans="2:25" s="378" customFormat="1" ht="15">
      <c r="B23" s="82"/>
      <c r="C23" s="82"/>
      <c r="D23" s="82"/>
      <c r="E23" s="82"/>
      <c r="F23" s="82"/>
      <c r="G23" s="82"/>
      <c r="H23" s="82"/>
      <c r="I23" s="82"/>
      <c r="J23" s="82"/>
      <c r="K23" s="82"/>
      <c r="L23" s="82"/>
      <c r="M23" s="82"/>
      <c r="N23" s="82"/>
      <c r="O23" s="82"/>
      <c r="P23" s="82"/>
      <c r="Q23" s="82"/>
      <c r="R23" s="82"/>
      <c r="S23" s="82"/>
      <c r="T23" s="82"/>
      <c r="U23" s="82"/>
    </row>
    <row r="24" spans="2:25" s="378" customFormat="1" ht="15">
      <c r="U24" s="82"/>
    </row>
    <row r="25" spans="2:25" s="378" customFormat="1"/>
    <row r="26" spans="2:25" s="378" customFormat="1"/>
    <row r="27" spans="2:25" s="378" customFormat="1"/>
    <row r="28" spans="2:25" s="378" customFormat="1"/>
    <row r="29" spans="2:25" s="378" customFormat="1"/>
    <row r="30" spans="2:25" s="378" customFormat="1"/>
    <row r="31" spans="2:25" s="378" customFormat="1"/>
    <row r="32" spans="2:25" s="378" customFormat="1"/>
    <row r="33" s="378" customFormat="1"/>
    <row r="34" s="378" customFormat="1"/>
    <row r="35" s="378" customFormat="1"/>
    <row r="36" s="378" customFormat="1"/>
    <row r="37" s="378" customFormat="1"/>
    <row r="38" s="378" customFormat="1"/>
    <row r="39" s="378" customFormat="1"/>
    <row r="40" s="378" customFormat="1"/>
    <row r="41" s="378" customFormat="1"/>
    <row r="42" s="378" customFormat="1"/>
    <row r="43" s="378" customFormat="1"/>
    <row r="44" s="378" customFormat="1"/>
    <row r="45" s="378" customFormat="1"/>
    <row r="46" s="378" customFormat="1"/>
    <row r="47" s="378" customFormat="1"/>
    <row r="48" s="378" customFormat="1"/>
    <row r="49" s="378" customFormat="1"/>
    <row r="50" s="378" customFormat="1"/>
    <row r="51" s="378" customFormat="1"/>
    <row r="52" s="378" customFormat="1"/>
    <row r="53" s="378" customFormat="1"/>
    <row r="54" s="378" customFormat="1"/>
    <row r="55" s="378" customFormat="1"/>
    <row r="56" s="378" customFormat="1"/>
    <row r="57" s="378" customFormat="1"/>
    <row r="58" s="378" customFormat="1"/>
    <row r="59" s="378" customFormat="1"/>
    <row r="60" s="378" customFormat="1"/>
    <row r="61" s="378" customFormat="1"/>
    <row r="62" s="378" customFormat="1"/>
    <row r="63" s="378" customFormat="1"/>
    <row r="64" s="378" customFormat="1"/>
    <row r="65" s="378" customFormat="1"/>
    <row r="66" s="378" customFormat="1"/>
    <row r="67" s="378" customFormat="1"/>
    <row r="68" s="378" customFormat="1"/>
    <row r="69" s="378" customFormat="1"/>
    <row r="70" s="378" customFormat="1"/>
    <row r="71" s="378" customFormat="1"/>
    <row r="72" s="378" customFormat="1"/>
    <row r="73" s="378" customFormat="1"/>
    <row r="74" s="378" customFormat="1"/>
    <row r="75" s="378" customFormat="1"/>
    <row r="76" s="378" customFormat="1"/>
    <row r="77" s="378" customFormat="1"/>
    <row r="78" s="378" customFormat="1"/>
    <row r="79" s="378" customFormat="1"/>
    <row r="80" s="378" customFormat="1"/>
    <row r="81" s="378" customFormat="1"/>
    <row r="82" s="378" customFormat="1"/>
    <row r="83" s="378" customFormat="1"/>
    <row r="84" s="378" customFormat="1"/>
    <row r="85" s="378" customFormat="1"/>
    <row r="86" s="378" customFormat="1"/>
    <row r="87" s="378" customFormat="1"/>
    <row r="88" s="378" customFormat="1"/>
    <row r="89" s="378" customFormat="1"/>
    <row r="90" s="378" customFormat="1"/>
    <row r="91" s="378" customFormat="1"/>
    <row r="92" s="378" customFormat="1"/>
    <row r="93" s="378" customFormat="1"/>
    <row r="94" s="378" customFormat="1"/>
    <row r="95" s="378" customFormat="1"/>
    <row r="96" s="378" customFormat="1"/>
    <row r="97" s="378" customFormat="1"/>
    <row r="98" s="378" customFormat="1"/>
    <row r="99" s="378" customFormat="1"/>
    <row r="100" s="378" customFormat="1"/>
    <row r="101" s="378" customFormat="1"/>
    <row r="102" s="378" customFormat="1"/>
    <row r="103" s="378" customFormat="1"/>
    <row r="104" s="378" customFormat="1"/>
    <row r="105" s="378" customFormat="1"/>
    <row r="106" s="378" customFormat="1"/>
    <row r="107" s="378" customFormat="1"/>
    <row r="108" s="378" customFormat="1"/>
    <row r="109" s="378" customFormat="1"/>
    <row r="110" s="378" customFormat="1"/>
    <row r="111" s="378" customFormat="1"/>
    <row r="112" s="378" customFormat="1"/>
    <row r="113" s="378" customFormat="1"/>
    <row r="114" s="378" customFormat="1"/>
    <row r="115" s="378" customFormat="1"/>
    <row r="116" s="378" customFormat="1"/>
    <row r="117" s="378" customFormat="1"/>
    <row r="118" s="378" customFormat="1"/>
    <row r="119" s="378" customFormat="1"/>
    <row r="120" s="378" customFormat="1"/>
    <row r="121" s="378" customFormat="1"/>
    <row r="122" s="378" customFormat="1"/>
    <row r="123" s="378" customFormat="1"/>
    <row r="124" s="378" customFormat="1"/>
    <row r="125" s="378" customFormat="1"/>
    <row r="126" s="378" customFormat="1"/>
    <row r="127" s="378" customFormat="1"/>
    <row r="128" s="378" customFormat="1"/>
    <row r="129" s="378" customFormat="1"/>
    <row r="130" s="378" customFormat="1"/>
    <row r="131" s="378" customFormat="1"/>
    <row r="132" s="378" customFormat="1"/>
    <row r="133" s="378" customFormat="1"/>
    <row r="134" s="378" customFormat="1"/>
    <row r="135" s="378" customFormat="1"/>
    <row r="136" s="378" customFormat="1"/>
    <row r="137" s="378" customFormat="1"/>
    <row r="138" s="378" customFormat="1"/>
    <row r="139" s="378" customFormat="1"/>
    <row r="140" s="378" customFormat="1"/>
    <row r="141" s="378" customFormat="1"/>
    <row r="142" s="378" customFormat="1"/>
    <row r="143" s="378" customFormat="1"/>
    <row r="144" s="378" customFormat="1"/>
    <row r="145" s="378" customFormat="1"/>
    <row r="146" s="378" customFormat="1"/>
    <row r="147" s="378" customFormat="1"/>
    <row r="148" s="378" customFormat="1"/>
    <row r="149" s="378" customFormat="1"/>
    <row r="150" s="378" customFormat="1"/>
    <row r="151" s="378" customFormat="1"/>
    <row r="152" s="378" customFormat="1"/>
    <row r="153" s="378" customFormat="1"/>
    <row r="154" s="378" customFormat="1"/>
    <row r="155" s="378" customFormat="1"/>
    <row r="156" s="378" customFormat="1"/>
    <row r="157" s="378" customFormat="1"/>
    <row r="158" s="378" customFormat="1"/>
    <row r="159" s="378" customFormat="1"/>
    <row r="160" s="378" customFormat="1"/>
    <row r="161" s="378" customFormat="1"/>
    <row r="162" s="378" customFormat="1"/>
    <row r="163" s="378" customFormat="1"/>
    <row r="164" s="378" customFormat="1"/>
    <row r="165" s="378" customFormat="1"/>
    <row r="166" s="378" customFormat="1"/>
    <row r="167" s="378" customFormat="1"/>
    <row r="168" s="378" customFormat="1"/>
    <row r="169" s="378" customFormat="1"/>
    <row r="170" s="378" customFormat="1"/>
    <row r="171" s="378" customFormat="1"/>
    <row r="172" s="378" customFormat="1"/>
    <row r="173" s="378" customFormat="1"/>
    <row r="174" s="378" customFormat="1"/>
    <row r="175" s="378" customFormat="1"/>
    <row r="176" s="378" customFormat="1"/>
    <row r="177" s="378" customFormat="1"/>
    <row r="178" s="378" customFormat="1"/>
    <row r="179" s="378" customFormat="1"/>
    <row r="180" s="378" customFormat="1"/>
    <row r="181" s="378" customFormat="1"/>
    <row r="182" s="378" customFormat="1"/>
    <row r="183" s="378" customFormat="1"/>
    <row r="184" s="378" customFormat="1"/>
    <row r="185" s="378" customFormat="1"/>
    <row r="186" s="378" customFormat="1"/>
    <row r="187" s="378" customFormat="1"/>
    <row r="188" s="378" customFormat="1"/>
    <row r="189" s="378" customFormat="1"/>
    <row r="190" s="378" customFormat="1"/>
    <row r="191" s="378" customFormat="1"/>
    <row r="192" s="378" customFormat="1"/>
    <row r="193" s="378" customFormat="1"/>
    <row r="194" s="378" customFormat="1"/>
    <row r="195" s="378" customFormat="1"/>
    <row r="196" s="378" customFormat="1"/>
    <row r="197" s="378" customFormat="1"/>
    <row r="198" s="378" customFormat="1"/>
    <row r="199" s="378" customFormat="1"/>
    <row r="200" s="378" customFormat="1"/>
    <row r="201" s="378" customFormat="1"/>
    <row r="202" s="378" customFormat="1"/>
    <row r="203" s="378" customFormat="1"/>
    <row r="204" s="378" customFormat="1"/>
    <row r="205" s="378" customFormat="1"/>
    <row r="206" s="378" customFormat="1"/>
    <row r="207" s="378" customFormat="1"/>
    <row r="208" s="378" customFormat="1"/>
    <row r="209" s="378" customFormat="1"/>
    <row r="210" s="378" customFormat="1"/>
    <row r="211" s="378" customFormat="1"/>
    <row r="212" s="378" customFormat="1"/>
    <row r="213" s="378" customFormat="1"/>
    <row r="214" s="378" customFormat="1"/>
    <row r="215" s="378" customFormat="1"/>
    <row r="216" s="378" customFormat="1"/>
    <row r="217" s="378" customFormat="1"/>
    <row r="218" s="378" customFormat="1"/>
    <row r="219" s="378" customFormat="1"/>
    <row r="220" s="378" customFormat="1"/>
    <row r="221" s="378" customFormat="1"/>
    <row r="222" s="378" customFormat="1"/>
    <row r="223" s="378" customFormat="1"/>
    <row r="224" s="378" customFormat="1"/>
    <row r="225" s="378" customFormat="1"/>
    <row r="226" s="378" customFormat="1"/>
    <row r="227" s="378" customFormat="1"/>
    <row r="228" s="378" customFormat="1"/>
    <row r="229" s="378" customFormat="1"/>
    <row r="230" s="378" customFormat="1"/>
    <row r="231" s="378" customFormat="1"/>
    <row r="232" s="378" customFormat="1"/>
    <row r="233" s="378" customFormat="1"/>
    <row r="234" s="378" customFormat="1"/>
    <row r="235" s="378" customFormat="1"/>
    <row r="236" s="378" customFormat="1"/>
    <row r="237" s="378" customFormat="1"/>
    <row r="238" s="378" customFormat="1"/>
    <row r="239" s="378" customFormat="1"/>
    <row r="240" s="378" customFormat="1"/>
    <row r="241" s="378" customFormat="1"/>
    <row r="242" s="378" customFormat="1"/>
    <row r="243" s="378" customFormat="1"/>
    <row r="244" s="378" customFormat="1"/>
    <row r="245" s="378" customFormat="1"/>
    <row r="246" s="378" customFormat="1"/>
    <row r="247" s="378" customFormat="1"/>
    <row r="248" s="378" customFormat="1"/>
    <row r="249" s="378" customFormat="1"/>
    <row r="250" s="378" customFormat="1"/>
    <row r="251" s="378" customFormat="1"/>
    <row r="252" s="378" customFormat="1"/>
    <row r="253" s="378" customFormat="1"/>
    <row r="254" s="378" customFormat="1"/>
    <row r="255" s="378" customFormat="1"/>
    <row r="256" s="378" customFormat="1"/>
    <row r="257" s="378" customFormat="1"/>
    <row r="258" s="378" customFormat="1"/>
    <row r="259" s="378" customFormat="1"/>
    <row r="260" s="378" customFormat="1"/>
    <row r="261" s="378" customFormat="1"/>
    <row r="262" s="378" customFormat="1"/>
    <row r="263" s="378" customFormat="1"/>
    <row r="264" s="378" customFormat="1"/>
    <row r="265" s="378" customFormat="1"/>
    <row r="266" s="378" customFormat="1"/>
    <row r="267" s="378" customFormat="1"/>
    <row r="268" s="378" customFormat="1"/>
    <row r="269" s="378" customFormat="1"/>
    <row r="270" s="378" customFormat="1"/>
    <row r="271" s="378" customFormat="1"/>
    <row r="272" s="378" customFormat="1"/>
    <row r="273" s="378" customFormat="1"/>
    <row r="274" s="378" customFormat="1"/>
    <row r="275" s="378" customFormat="1"/>
    <row r="276" s="378" customFormat="1"/>
    <row r="277" s="378" customFormat="1"/>
    <row r="278" s="378" customFormat="1"/>
    <row r="279" s="378" customFormat="1"/>
    <row r="280" s="378" customFormat="1"/>
    <row r="281" s="378" customFormat="1"/>
    <row r="282" s="378" customFormat="1"/>
    <row r="283" s="378" customFormat="1"/>
    <row r="284" s="378" customFormat="1"/>
    <row r="285" s="378" customFormat="1"/>
    <row r="286" s="378" customFormat="1"/>
    <row r="287" s="378" customFormat="1"/>
    <row r="288" s="378" customFormat="1"/>
    <row r="289" s="378" customFormat="1"/>
    <row r="290" s="378" customFormat="1"/>
    <row r="291" s="378" customFormat="1"/>
    <row r="292" s="378" customFormat="1"/>
    <row r="293" s="378" customFormat="1"/>
    <row r="294" s="378" customFormat="1"/>
    <row r="295" s="378" customFormat="1"/>
    <row r="296" s="378" customFormat="1"/>
    <row r="297" s="378" customFormat="1"/>
    <row r="298" s="378" customFormat="1"/>
    <row r="299" s="378" customFormat="1"/>
    <row r="300" s="378" customFormat="1"/>
    <row r="301" s="378" customFormat="1"/>
    <row r="302" s="378" customFormat="1"/>
    <row r="303" s="378" customFormat="1"/>
    <row r="304" s="378" customFormat="1"/>
    <row r="305" s="378" customFormat="1"/>
    <row r="306" s="378" customFormat="1"/>
    <row r="307" s="378" customFormat="1"/>
    <row r="308" s="378" customFormat="1"/>
    <row r="309" s="378" customFormat="1"/>
    <row r="310" s="378" customFormat="1"/>
    <row r="311" s="378" customFormat="1"/>
    <row r="312" s="378" customFormat="1"/>
    <row r="313" s="378" customFormat="1"/>
    <row r="314" s="378" customFormat="1"/>
    <row r="315" s="378" customFormat="1"/>
    <row r="316" s="378" customFormat="1"/>
    <row r="317" s="378" customFormat="1"/>
    <row r="318" s="378" customFormat="1"/>
    <row r="319" s="378" customFormat="1"/>
    <row r="320" s="378" customFormat="1"/>
    <row r="321" s="378" customFormat="1"/>
    <row r="322" s="378" customFormat="1"/>
    <row r="323" s="378" customFormat="1"/>
    <row r="324" s="378" customFormat="1"/>
    <row r="325" s="378" customFormat="1"/>
    <row r="326" s="378" customFormat="1"/>
    <row r="327" s="378" customFormat="1"/>
    <row r="328" s="378" customFormat="1"/>
    <row r="329" s="378" customFormat="1"/>
    <row r="330" s="378" customFormat="1"/>
    <row r="331" s="378" customFormat="1"/>
    <row r="332" s="378" customFormat="1"/>
    <row r="333" s="378" customFormat="1"/>
    <row r="334" s="378" customFormat="1"/>
    <row r="335" s="378" customFormat="1"/>
    <row r="336" s="378" customFormat="1"/>
    <row r="337" s="378" customFormat="1"/>
    <row r="338" s="378" customFormat="1"/>
    <row r="339" s="378" customFormat="1"/>
    <row r="340" s="378" customFormat="1"/>
    <row r="341" s="378" customFormat="1"/>
    <row r="342" s="378" customFormat="1"/>
    <row r="343" s="378" customFormat="1"/>
    <row r="344" s="378" customFormat="1"/>
    <row r="345" s="378" customFormat="1"/>
    <row r="346" s="378" customFormat="1"/>
    <row r="347" s="378" customFormat="1"/>
    <row r="348" s="378" customFormat="1"/>
    <row r="349" s="378" customFormat="1"/>
    <row r="350" s="378" customFormat="1"/>
    <row r="351" s="378" customFormat="1"/>
    <row r="352" s="378" customFormat="1"/>
    <row r="353" s="378" customFormat="1"/>
    <row r="354" s="378" customFormat="1"/>
    <row r="355" s="378" customFormat="1"/>
    <row r="356" s="378" customFormat="1"/>
    <row r="357" s="378" customFormat="1"/>
    <row r="358" s="378" customFormat="1"/>
    <row r="359" s="378" customFormat="1"/>
    <row r="360" s="378" customFormat="1"/>
    <row r="361" s="378" customFormat="1"/>
    <row r="362" s="378" customFormat="1"/>
    <row r="363" s="378" customFormat="1"/>
    <row r="364" s="378" customFormat="1"/>
    <row r="365" s="378" customFormat="1"/>
    <row r="366" s="378" customFormat="1"/>
    <row r="367" s="378" customFormat="1"/>
    <row r="368" s="378" customFormat="1"/>
    <row r="369" s="378" customFormat="1"/>
    <row r="370" s="378" customFormat="1"/>
    <row r="371" s="378" customFormat="1"/>
    <row r="372" s="378" customFormat="1"/>
    <row r="373" s="378" customFormat="1"/>
    <row r="374" s="378" customFormat="1"/>
    <row r="375" s="378" customFormat="1"/>
    <row r="376" s="378" customFormat="1"/>
    <row r="377" s="378" customFormat="1"/>
    <row r="378" s="378" customFormat="1"/>
    <row r="379" s="378" customFormat="1"/>
    <row r="380" s="378" customFormat="1"/>
    <row r="381" s="378" customFormat="1"/>
    <row r="382" s="378" customFormat="1"/>
    <row r="383" s="378" customFormat="1"/>
    <row r="384" s="378" customFormat="1"/>
    <row r="385" s="378" customFormat="1"/>
    <row r="386" s="378" customFormat="1"/>
    <row r="387" s="378" customFormat="1"/>
    <row r="388" s="378" customFormat="1"/>
    <row r="389" s="378" customFormat="1"/>
    <row r="390" s="378" customFormat="1"/>
    <row r="391" s="378" customFormat="1"/>
    <row r="392" s="378" customFormat="1"/>
    <row r="393" s="378" customFormat="1"/>
    <row r="394" s="378" customFormat="1"/>
    <row r="395" s="378" customFormat="1"/>
    <row r="396" s="378" customFormat="1"/>
    <row r="397" s="378" customFormat="1"/>
    <row r="398" s="378" customFormat="1"/>
    <row r="399" s="378" customFormat="1"/>
    <row r="400" s="378" customFormat="1"/>
    <row r="401" s="378" customFormat="1"/>
    <row r="402" s="378" customFormat="1"/>
    <row r="403" s="378" customFormat="1"/>
    <row r="404" s="378" customFormat="1"/>
    <row r="405" s="378" customFormat="1"/>
    <row r="406" s="378" customFormat="1"/>
    <row r="407" s="378" customFormat="1"/>
    <row r="408" s="378" customFormat="1"/>
    <row r="409" s="378" customFormat="1"/>
    <row r="410" s="378" customFormat="1"/>
    <row r="411" s="378" customFormat="1"/>
    <row r="412" s="378" customFormat="1"/>
    <row r="413" s="378" customFormat="1"/>
    <row r="414" s="378" customFormat="1"/>
    <row r="415" s="378" customFormat="1"/>
    <row r="416" s="378" customFormat="1"/>
    <row r="417" s="378" customFormat="1"/>
    <row r="418" s="378" customFormat="1"/>
    <row r="419" s="378" customFormat="1"/>
    <row r="420" s="378" customFormat="1"/>
    <row r="421" s="378" customFormat="1"/>
    <row r="422" s="378" customFormat="1"/>
    <row r="423" s="378" customFormat="1"/>
    <row r="424" s="378" customFormat="1"/>
    <row r="425" s="378" customFormat="1"/>
    <row r="426" s="378" customFormat="1"/>
    <row r="427" s="378" customFormat="1"/>
    <row r="428" s="378" customFormat="1"/>
    <row r="429" s="378" customFormat="1"/>
    <row r="430" s="378" customFormat="1"/>
    <row r="431" s="378" customFormat="1"/>
    <row r="432" s="378" customFormat="1"/>
    <row r="433" s="378" customFormat="1"/>
    <row r="434" s="378" customFormat="1"/>
    <row r="435" s="378" customFormat="1"/>
    <row r="436" s="378" customFormat="1"/>
    <row r="437" s="378" customFormat="1"/>
    <row r="438" s="378" customFormat="1"/>
    <row r="439" s="378" customFormat="1"/>
    <row r="440" s="378" customFormat="1"/>
    <row r="441" s="378" customFormat="1"/>
    <row r="442" s="378" customFormat="1"/>
    <row r="443" s="378" customFormat="1"/>
    <row r="444" s="378" customFormat="1"/>
    <row r="445" s="378" customFormat="1"/>
    <row r="446" s="378" customFormat="1"/>
    <row r="447" s="378" customFormat="1"/>
    <row r="448" s="378" customFormat="1"/>
    <row r="449" s="378" customFormat="1"/>
    <row r="450" s="378" customFormat="1"/>
    <row r="451" s="378" customFormat="1"/>
    <row r="452" s="378" customFormat="1"/>
    <row r="453" s="378" customFormat="1"/>
    <row r="454" s="378" customFormat="1"/>
    <row r="455" s="378" customFormat="1"/>
    <row r="456" s="378" customFormat="1"/>
    <row r="457" s="378" customFormat="1"/>
    <row r="458" s="378" customFormat="1"/>
    <row r="459" s="378" customFormat="1"/>
    <row r="460" s="378" customFormat="1"/>
    <row r="461" s="378" customFormat="1"/>
    <row r="462" s="378" customFormat="1"/>
    <row r="463" s="378" customFormat="1"/>
    <row r="464" s="378" customFormat="1"/>
    <row r="465" s="378" customFormat="1"/>
    <row r="466" s="378" customFormat="1"/>
    <row r="467" s="378" customFormat="1"/>
    <row r="468" s="378" customFormat="1"/>
    <row r="469" s="378" customFormat="1"/>
    <row r="470" s="378" customFormat="1"/>
    <row r="471" s="378" customFormat="1"/>
    <row r="472" s="378" customFormat="1"/>
    <row r="473" s="378" customFormat="1"/>
    <row r="474" s="378" customFormat="1"/>
    <row r="475" s="378" customFormat="1"/>
    <row r="476" s="378" customFormat="1"/>
    <row r="477" s="378" customFormat="1"/>
    <row r="478" s="378" customFormat="1"/>
    <row r="479" s="378" customFormat="1"/>
    <row r="480" s="378" customFormat="1"/>
    <row r="481" s="378" customFormat="1"/>
    <row r="482" s="378" customFormat="1"/>
    <row r="483" s="378" customFormat="1"/>
    <row r="484" s="378" customFormat="1"/>
    <row r="485" s="378" customFormat="1"/>
    <row r="486" s="378" customFormat="1"/>
    <row r="487" s="378" customFormat="1"/>
    <row r="488" s="378" customFormat="1"/>
    <row r="489" s="378" customFormat="1"/>
    <row r="490" s="378" customFormat="1"/>
    <row r="491" s="378" customFormat="1"/>
    <row r="492" s="378" customFormat="1"/>
    <row r="493" s="378" customFormat="1"/>
    <row r="494" s="378" customFormat="1"/>
    <row r="495" s="378" customFormat="1"/>
    <row r="496" s="378" customFormat="1"/>
    <row r="497" s="378" customFormat="1"/>
    <row r="498" s="378" customFormat="1"/>
    <row r="499" s="378" customFormat="1"/>
    <row r="500" s="378" customFormat="1"/>
    <row r="501" s="378" customFormat="1"/>
    <row r="502" s="378" customFormat="1"/>
    <row r="503" s="378" customFormat="1"/>
    <row r="504" s="378" customFormat="1"/>
    <row r="505" s="378" customFormat="1"/>
    <row r="506" s="378" customFormat="1"/>
    <row r="507" s="378" customFormat="1"/>
    <row r="508" s="378" customFormat="1"/>
    <row r="509" s="378" customFormat="1"/>
    <row r="510" s="378" customFormat="1"/>
    <row r="511" s="378" customFormat="1"/>
    <row r="512" s="378" customFormat="1"/>
    <row r="513" s="378" customFormat="1"/>
    <row r="514" s="378" customFormat="1"/>
    <row r="515" s="378" customFormat="1"/>
    <row r="516" s="378" customFormat="1"/>
    <row r="517" s="378" customFormat="1"/>
    <row r="518" s="378" customFormat="1"/>
    <row r="519" s="378" customFormat="1"/>
    <row r="520" s="378" customFormat="1"/>
    <row r="521" s="378" customFormat="1"/>
    <row r="522" s="378" customFormat="1"/>
    <row r="523" s="378" customFormat="1"/>
    <row r="524" s="378" customFormat="1"/>
    <row r="525" s="378" customFormat="1"/>
    <row r="526" s="378" customFormat="1"/>
    <row r="527" s="378" customFormat="1"/>
    <row r="528" s="378" customFormat="1"/>
    <row r="529" s="378" customFormat="1"/>
    <row r="530" s="378" customFormat="1"/>
    <row r="531" s="378" customFormat="1"/>
    <row r="532" s="378" customFormat="1"/>
    <row r="533" s="378" customFormat="1"/>
    <row r="534" s="378" customFormat="1"/>
    <row r="535" s="378" customFormat="1"/>
    <row r="536" s="378" customFormat="1"/>
    <row r="537" s="378" customFormat="1"/>
    <row r="538" s="378" customFormat="1"/>
    <row r="539" s="378" customFormat="1"/>
    <row r="540" s="378" customFormat="1"/>
    <row r="541" s="378" customFormat="1"/>
    <row r="542" s="378" customFormat="1"/>
    <row r="543" s="378" customFormat="1"/>
    <row r="544" s="378" customFormat="1"/>
    <row r="545" s="378" customFormat="1"/>
    <row r="546" s="378" customFormat="1"/>
    <row r="547" s="378" customFormat="1"/>
    <row r="548" s="378" customFormat="1"/>
    <row r="549" s="378" customFormat="1"/>
    <row r="550" s="378" customFormat="1"/>
    <row r="551" s="378" customFormat="1"/>
    <row r="552" s="378" customFormat="1"/>
    <row r="553" s="378" customFormat="1"/>
    <row r="554" s="378" customFormat="1"/>
    <row r="555" s="378" customFormat="1"/>
    <row r="556" s="378" customFormat="1"/>
    <row r="557" s="378" customFormat="1"/>
    <row r="558" s="378" customFormat="1"/>
    <row r="559" s="378" customFormat="1"/>
    <row r="560" s="378" customFormat="1"/>
    <row r="561" s="378" customFormat="1"/>
    <row r="562" s="378" customFormat="1"/>
    <row r="563" s="378" customFormat="1"/>
    <row r="564" s="378" customFormat="1"/>
    <row r="565" s="378" customFormat="1"/>
    <row r="566" s="378" customFormat="1"/>
    <row r="567" s="378" customFormat="1"/>
    <row r="568" s="378" customFormat="1"/>
    <row r="569" s="378" customFormat="1"/>
    <row r="570" s="378" customFormat="1"/>
    <row r="571" s="378" customFormat="1"/>
    <row r="572" s="378" customFormat="1"/>
    <row r="573" s="378" customFormat="1"/>
    <row r="574" s="378" customFormat="1"/>
    <row r="575" s="378" customFormat="1"/>
    <row r="576" s="378" customFormat="1"/>
    <row r="577" s="378" customFormat="1"/>
    <row r="578" s="378" customFormat="1"/>
    <row r="579" s="378" customFormat="1"/>
    <row r="580" s="378" customFormat="1"/>
    <row r="581" s="378" customFormat="1"/>
    <row r="582" s="378" customFormat="1"/>
    <row r="583" s="378" customFormat="1"/>
    <row r="584" s="378" customFormat="1"/>
    <row r="585" s="378" customFormat="1"/>
    <row r="586" s="378" customFormat="1"/>
    <row r="587" s="378" customFormat="1"/>
    <row r="588" s="378" customFormat="1"/>
    <row r="589" s="378" customFormat="1"/>
    <row r="590" s="378" customFormat="1"/>
    <row r="591" s="378" customFormat="1"/>
    <row r="592" s="378" customFormat="1"/>
    <row r="593" s="378" customFormat="1"/>
    <row r="594" s="378" customFormat="1"/>
    <row r="595" s="378" customFormat="1"/>
    <row r="596" s="378" customFormat="1"/>
    <row r="597" s="378" customFormat="1"/>
    <row r="598" s="378" customFormat="1"/>
    <row r="599" s="378" customFormat="1"/>
    <row r="600" s="378" customFormat="1"/>
    <row r="601" s="378" customFormat="1"/>
    <row r="602" s="378" customFormat="1"/>
    <row r="603" s="378" customFormat="1"/>
    <row r="604" s="378" customFormat="1"/>
    <row r="605" s="378" customFormat="1"/>
    <row r="606" s="378" customFormat="1"/>
    <row r="607" s="378" customFormat="1"/>
    <row r="608" s="378" customFormat="1"/>
    <row r="609" s="378" customFormat="1"/>
    <row r="610" s="378" customFormat="1"/>
    <row r="611" s="378" customFormat="1"/>
    <row r="612" s="378" customFormat="1"/>
    <row r="613" s="378" customFormat="1"/>
    <row r="614" s="378" customFormat="1"/>
    <row r="615" s="378" customFormat="1"/>
    <row r="616" s="378" customFormat="1"/>
    <row r="617" s="378" customFormat="1"/>
    <row r="618" s="378" customFormat="1"/>
    <row r="619" s="378" customFormat="1"/>
    <row r="620" s="378" customFormat="1"/>
    <row r="621" s="378" customFormat="1"/>
    <row r="622" s="378" customFormat="1"/>
    <row r="623" s="378" customFormat="1"/>
    <row r="624" s="378" customFormat="1"/>
    <row r="625" s="378" customFormat="1"/>
    <row r="626" s="378" customFormat="1"/>
    <row r="627" s="378" customFormat="1"/>
    <row r="628" s="378" customFormat="1"/>
    <row r="629" s="378" customFormat="1"/>
    <row r="630" s="378" customFormat="1"/>
    <row r="631" s="378" customFormat="1"/>
    <row r="632" s="378" customFormat="1"/>
    <row r="633" s="378" customFormat="1"/>
    <row r="634" s="378" customFormat="1"/>
    <row r="635" s="378" customFormat="1"/>
    <row r="636" s="378" customFormat="1"/>
    <row r="637" s="378" customFormat="1"/>
    <row r="638" s="378" customFormat="1"/>
    <row r="639" s="378" customFormat="1"/>
    <row r="640" s="378" customFormat="1"/>
    <row r="641" s="378" customFormat="1"/>
    <row r="642" s="378" customFormat="1"/>
    <row r="643" s="378" customFormat="1"/>
    <row r="644" s="378" customFormat="1"/>
    <row r="645" s="378" customFormat="1"/>
    <row r="646" s="378" customFormat="1"/>
    <row r="647" s="378" customFormat="1"/>
    <row r="648" s="378" customFormat="1"/>
    <row r="649" s="378" customFormat="1"/>
    <row r="650" s="378" customFormat="1"/>
    <row r="651" s="378" customFormat="1"/>
    <row r="652" s="378" customFormat="1"/>
    <row r="653" s="378" customFormat="1"/>
    <row r="654" s="378" customFormat="1"/>
    <row r="655" s="378" customFormat="1"/>
    <row r="656" s="378" customFormat="1"/>
    <row r="657" s="378" customFormat="1"/>
    <row r="658" s="378" customFormat="1"/>
    <row r="659" s="378" customFormat="1"/>
    <row r="660" s="378" customFormat="1"/>
    <row r="661" s="378" customFormat="1"/>
    <row r="662" s="378" customFormat="1"/>
    <row r="663" s="378" customFormat="1"/>
    <row r="664" s="378" customFormat="1"/>
    <row r="665" s="378" customFormat="1"/>
    <row r="666" s="378" customFormat="1"/>
    <row r="667" s="378" customFormat="1"/>
    <row r="668" s="378" customFormat="1"/>
    <row r="669" s="378" customFormat="1"/>
    <row r="670" s="378" customFormat="1"/>
    <row r="671" s="378" customFormat="1"/>
    <row r="672" s="378" customFormat="1"/>
    <row r="673" s="378" customFormat="1"/>
    <row r="674" s="378" customFormat="1"/>
    <row r="675" s="378" customFormat="1"/>
    <row r="676" s="378" customFormat="1"/>
    <row r="677" s="378" customFormat="1"/>
    <row r="678" s="378" customFormat="1"/>
    <row r="679" s="378" customFormat="1"/>
    <row r="680" s="378" customFormat="1"/>
    <row r="681" s="378" customFormat="1"/>
    <row r="682" s="378" customFormat="1"/>
    <row r="683" s="378" customFormat="1"/>
    <row r="684" s="378" customFormat="1"/>
    <row r="685" s="378" customFormat="1"/>
    <row r="686" s="378" customFormat="1"/>
    <row r="687" s="378" customFormat="1"/>
    <row r="688" s="378" customFormat="1"/>
    <row r="689" s="378" customFormat="1"/>
    <row r="690" s="378" customFormat="1"/>
    <row r="691" s="378" customFormat="1"/>
    <row r="692" s="378" customFormat="1"/>
    <row r="693" s="378" customFormat="1"/>
    <row r="694" s="378" customFormat="1"/>
    <row r="695" s="378" customFormat="1"/>
    <row r="696" s="378" customFormat="1"/>
    <row r="697" s="378" customFormat="1"/>
    <row r="698" s="378" customFormat="1"/>
    <row r="699" s="378" customFormat="1"/>
    <row r="700" s="378" customFormat="1"/>
    <row r="701" s="378" customFormat="1"/>
    <row r="702" s="378" customFormat="1"/>
    <row r="703" s="378" customFormat="1"/>
    <row r="704" s="378" customFormat="1"/>
    <row r="705" s="378" customFormat="1"/>
    <row r="706" s="378" customFormat="1"/>
    <row r="707" s="378" customFormat="1"/>
    <row r="708" s="378" customFormat="1"/>
    <row r="709" s="378" customFormat="1"/>
    <row r="710" s="378" customFormat="1"/>
    <row r="711" s="378" customFormat="1"/>
    <row r="712" s="378" customFormat="1"/>
    <row r="713" s="378" customFormat="1"/>
    <row r="714" s="378" customFormat="1"/>
    <row r="715" s="378" customFormat="1"/>
    <row r="716" s="378" customFormat="1"/>
    <row r="717" s="378" customFormat="1"/>
    <row r="718" s="378" customFormat="1"/>
    <row r="719" s="378" customFormat="1"/>
    <row r="720" s="378" customFormat="1"/>
    <row r="721" s="378" customFormat="1"/>
    <row r="722" s="378" customFormat="1"/>
    <row r="723" s="378" customFormat="1"/>
    <row r="724" s="378" customFormat="1"/>
    <row r="725" s="378" customFormat="1"/>
    <row r="726" s="378" customFormat="1"/>
    <row r="727" s="378" customFormat="1"/>
    <row r="728" s="378" customFormat="1"/>
    <row r="729" s="378" customFormat="1"/>
  </sheetData>
  <mergeCells count="10">
    <mergeCell ref="B16:G16"/>
    <mergeCell ref="R2:T2"/>
    <mergeCell ref="R3:T3"/>
    <mergeCell ref="C2:G2"/>
    <mergeCell ref="H3:L3"/>
    <mergeCell ref="H2:L2"/>
    <mergeCell ref="C3:G3"/>
    <mergeCell ref="M2:Q2"/>
    <mergeCell ref="M3:Q3"/>
    <mergeCell ref="B2:B4"/>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8"/>
  <sheetViews>
    <sheetView showGridLines="0" zoomScaleNormal="100" workbookViewId="0">
      <pane ySplit="2" topLeftCell="A3" activePane="bottomLeft" state="frozen"/>
      <selection pane="bottomLeft" activeCell="H13" sqref="H13"/>
    </sheetView>
  </sheetViews>
  <sheetFormatPr defaultRowHeight="14.25"/>
  <cols>
    <col min="1" max="1" width="1.625" style="24" customWidth="1"/>
    <col min="2" max="2" width="53.75" customWidth="1"/>
    <col min="3" max="3" width="16.875" customWidth="1"/>
    <col min="4" max="4" width="15.625" customWidth="1"/>
    <col min="5" max="5" width="15.625" style="288" customWidth="1"/>
    <col min="6" max="17" width="9" style="378"/>
  </cols>
  <sheetData>
    <row r="1" spans="1:17" ht="50.25" customHeight="1" thickBot="1">
      <c r="B1" s="25" t="s">
        <v>83</v>
      </c>
      <c r="C1" s="24"/>
      <c r="D1" s="24"/>
      <c r="E1" s="272"/>
    </row>
    <row r="2" spans="1:17" ht="40.5" customHeight="1" thickBot="1">
      <c r="B2" s="37" t="s">
        <v>119</v>
      </c>
      <c r="C2" s="29" t="s">
        <v>190</v>
      </c>
      <c r="D2" s="11" t="s">
        <v>212</v>
      </c>
      <c r="E2" s="289" t="s">
        <v>52</v>
      </c>
    </row>
    <row r="3" spans="1:17" ht="30" customHeight="1" thickBot="1">
      <c r="B3" s="59" t="s">
        <v>5</v>
      </c>
      <c r="C3" s="61"/>
      <c r="D3" s="60"/>
      <c r="E3" s="290"/>
    </row>
    <row r="4" spans="1:17" ht="20.25" customHeight="1">
      <c r="B4" s="12" t="s">
        <v>6</v>
      </c>
      <c r="C4" s="105">
        <v>401.1</v>
      </c>
      <c r="D4" s="109">
        <v>421.1</v>
      </c>
      <c r="E4" s="450">
        <f t="shared" ref="E4:E56" si="0">IFERROR((C4-D4)/D4,"n/d")</f>
        <v>-4.7494656851104246E-2</v>
      </c>
    </row>
    <row r="5" spans="1:17" ht="20.25" customHeight="1">
      <c r="B5" s="13" t="s">
        <v>7</v>
      </c>
      <c r="C5" s="106">
        <v>2541.1999999999998</v>
      </c>
      <c r="D5" s="107">
        <v>2714.9</v>
      </c>
      <c r="E5" s="451">
        <f t="shared" si="0"/>
        <v>-6.3980257099709115E-2</v>
      </c>
    </row>
    <row r="6" spans="1:17" ht="20.25" customHeight="1">
      <c r="B6" s="13" t="s">
        <v>10</v>
      </c>
      <c r="C6" s="106">
        <v>10606.4</v>
      </c>
      <c r="D6" s="107">
        <v>10585.3</v>
      </c>
      <c r="E6" s="452">
        <f t="shared" si="0"/>
        <v>1.9933303732535086E-3</v>
      </c>
    </row>
    <row r="7" spans="1:17" ht="20.25" customHeight="1">
      <c r="B7" s="13" t="s">
        <v>155</v>
      </c>
      <c r="C7" s="106">
        <v>3944.6</v>
      </c>
      <c r="D7" s="373">
        <v>4255.8</v>
      </c>
      <c r="E7" s="453">
        <f t="shared" si="0"/>
        <v>-7.3123737017717058E-2</v>
      </c>
    </row>
    <row r="8" spans="1:17" ht="20.25" customHeight="1">
      <c r="B8" s="13" t="s">
        <v>48</v>
      </c>
      <c r="C8" s="106">
        <v>2092.6999999999998</v>
      </c>
      <c r="D8" s="107">
        <v>2085.9</v>
      </c>
      <c r="E8" s="451">
        <f t="shared" si="0"/>
        <v>3.2599837000813685E-3</v>
      </c>
    </row>
    <row r="9" spans="1:17" ht="20.25" customHeight="1">
      <c r="B9" s="13" t="s">
        <v>51</v>
      </c>
      <c r="C9" s="106">
        <v>2525.8000000000002</v>
      </c>
      <c r="D9" s="107">
        <v>2591.4</v>
      </c>
      <c r="E9" s="451">
        <f t="shared" si="0"/>
        <v>-2.5314501813691406E-2</v>
      </c>
    </row>
    <row r="10" spans="1:17" ht="20.25" customHeight="1">
      <c r="B10" s="13" t="s">
        <v>49</v>
      </c>
      <c r="C10" s="106">
        <v>174.6</v>
      </c>
      <c r="D10" s="107">
        <v>135.80000000000001</v>
      </c>
      <c r="E10" s="451">
        <f t="shared" si="0"/>
        <v>0.28571428571428559</v>
      </c>
    </row>
    <row r="11" spans="1:17" ht="20.25" customHeight="1">
      <c r="B11" s="13" t="s">
        <v>8</v>
      </c>
      <c r="C11" s="106">
        <v>5.2</v>
      </c>
      <c r="D11" s="107">
        <v>5.3</v>
      </c>
      <c r="E11" s="451">
        <f t="shared" si="0"/>
        <v>-1.886792452830182E-2</v>
      </c>
    </row>
    <row r="12" spans="1:17" ht="20.25" customHeight="1">
      <c r="B12" s="13" t="s">
        <v>70</v>
      </c>
      <c r="C12" s="106">
        <v>82.3</v>
      </c>
      <c r="D12" s="107">
        <v>81</v>
      </c>
      <c r="E12" s="451">
        <f t="shared" si="0"/>
        <v>1.6049382716049349E-2</v>
      </c>
    </row>
    <row r="13" spans="1:17" ht="20.25" customHeight="1">
      <c r="B13" s="13" t="s">
        <v>71</v>
      </c>
      <c r="C13" s="106">
        <v>232.8</v>
      </c>
      <c r="D13" s="107">
        <v>198.5</v>
      </c>
      <c r="E13" s="451">
        <f t="shared" si="0"/>
        <v>0.17279596977329981</v>
      </c>
    </row>
    <row r="14" spans="1:17" s="356" customFormat="1" ht="20.25" customHeight="1">
      <c r="A14" s="24"/>
      <c r="B14" s="364" t="s">
        <v>165</v>
      </c>
      <c r="C14" s="397">
        <v>0</v>
      </c>
      <c r="D14" s="384">
        <v>1.2</v>
      </c>
      <c r="E14" s="362">
        <f t="shared" si="0"/>
        <v>-1</v>
      </c>
      <c r="F14" s="378"/>
      <c r="G14" s="378"/>
      <c r="H14" s="378"/>
      <c r="I14" s="378"/>
      <c r="J14" s="378"/>
      <c r="K14" s="378"/>
      <c r="L14" s="378"/>
      <c r="M14" s="378"/>
      <c r="N14" s="378"/>
      <c r="O14" s="378"/>
      <c r="P14" s="378"/>
      <c r="Q14" s="378"/>
    </row>
    <row r="15" spans="1:17" ht="20.25" customHeight="1" thickBot="1">
      <c r="B15" s="26" t="s">
        <v>9</v>
      </c>
      <c r="C15" s="112">
        <v>260.89999999999998</v>
      </c>
      <c r="D15" s="110">
        <v>281.10000000000002</v>
      </c>
      <c r="E15" s="451">
        <f t="shared" si="0"/>
        <v>-7.186054784774118E-2</v>
      </c>
    </row>
    <row r="16" spans="1:17" ht="30" customHeight="1" thickBot="1">
      <c r="B16" s="74" t="s">
        <v>11</v>
      </c>
      <c r="C16" s="383">
        <f>SUM(C4:C15)-C14</f>
        <v>22867.599999999999</v>
      </c>
      <c r="D16" s="367">
        <f>SUM(D4:D15)-D14</f>
        <v>23356.1</v>
      </c>
      <c r="E16" s="454">
        <f t="shared" si="0"/>
        <v>-2.091530692196043E-2</v>
      </c>
    </row>
    <row r="17" spans="1:17" ht="20.25" customHeight="1">
      <c r="B17" s="13" t="s">
        <v>50</v>
      </c>
      <c r="C17" s="106">
        <v>170.4</v>
      </c>
      <c r="D17" s="107">
        <v>152.1</v>
      </c>
      <c r="E17" s="451">
        <f t="shared" si="0"/>
        <v>0.12031558185404347</v>
      </c>
    </row>
    <row r="18" spans="1:17" ht="20.25" customHeight="1">
      <c r="B18" s="13" t="s">
        <v>12</v>
      </c>
      <c r="C18" s="106">
        <v>261.7</v>
      </c>
      <c r="D18" s="107">
        <v>301.39999999999998</v>
      </c>
      <c r="E18" s="451">
        <f t="shared" si="0"/>
        <v>-0.13171864631718644</v>
      </c>
    </row>
    <row r="19" spans="1:17" ht="20.25" customHeight="1">
      <c r="B19" s="13" t="s">
        <v>72</v>
      </c>
      <c r="C19" s="106">
        <v>1988.6</v>
      </c>
      <c r="D19" s="107">
        <v>1453.4</v>
      </c>
      <c r="E19" s="451">
        <f t="shared" si="0"/>
        <v>0.36823998899133054</v>
      </c>
    </row>
    <row r="20" spans="1:17" ht="20.25" customHeight="1">
      <c r="B20" s="13" t="s">
        <v>73</v>
      </c>
      <c r="C20" s="106">
        <v>1.5</v>
      </c>
      <c r="D20" s="107">
        <v>26</v>
      </c>
      <c r="E20" s="451">
        <f t="shared" si="0"/>
        <v>-0.94230769230769229</v>
      </c>
    </row>
    <row r="21" spans="1:17" ht="20.25" customHeight="1">
      <c r="B21" s="13" t="s">
        <v>74</v>
      </c>
      <c r="C21" s="106">
        <v>186.1</v>
      </c>
      <c r="D21" s="107">
        <v>141.69999999999999</v>
      </c>
      <c r="E21" s="451">
        <f t="shared" si="0"/>
        <v>0.31333803810868038</v>
      </c>
    </row>
    <row r="22" spans="1:17" ht="20.25" customHeight="1">
      <c r="B22" s="382" t="s">
        <v>75</v>
      </c>
      <c r="C22" s="106">
        <v>226.2</v>
      </c>
      <c r="D22" s="107">
        <v>160.1</v>
      </c>
      <c r="E22" s="451">
        <f t="shared" si="0"/>
        <v>0.41286695815115548</v>
      </c>
    </row>
    <row r="23" spans="1:17" s="365" customFormat="1" ht="20.25" customHeight="1">
      <c r="A23" s="366"/>
      <c r="B23" s="364" t="s">
        <v>165</v>
      </c>
      <c r="C23" s="376">
        <v>27.3</v>
      </c>
      <c r="D23" s="384">
        <v>22.2</v>
      </c>
      <c r="E23" s="362">
        <f t="shared" si="0"/>
        <v>0.2297297297297298</v>
      </c>
      <c r="F23" s="378"/>
      <c r="G23" s="378"/>
      <c r="H23" s="378"/>
      <c r="I23" s="378"/>
      <c r="J23" s="378"/>
      <c r="K23" s="378"/>
      <c r="L23" s="378"/>
      <c r="M23" s="378"/>
      <c r="N23" s="378"/>
      <c r="O23" s="378"/>
      <c r="P23" s="378"/>
      <c r="Q23" s="378"/>
    </row>
    <row r="24" spans="1:17" s="377" customFormat="1" ht="20.25" customHeight="1">
      <c r="A24" s="378"/>
      <c r="B24" s="382" t="s">
        <v>169</v>
      </c>
      <c r="C24" s="372">
        <v>43.1</v>
      </c>
      <c r="D24" s="375">
        <v>0</v>
      </c>
      <c r="E24" s="362" t="str">
        <f t="shared" si="0"/>
        <v>n/d</v>
      </c>
      <c r="F24" s="378"/>
      <c r="G24" s="378"/>
      <c r="H24" s="378"/>
      <c r="I24" s="378"/>
      <c r="J24" s="378"/>
      <c r="K24" s="378"/>
      <c r="L24" s="378"/>
      <c r="M24" s="378"/>
      <c r="N24" s="378"/>
      <c r="O24" s="378"/>
      <c r="P24" s="378"/>
      <c r="Q24" s="378"/>
    </row>
    <row r="25" spans="1:17" ht="20.25" customHeight="1">
      <c r="B25" s="13" t="s">
        <v>13</v>
      </c>
      <c r="C25" s="106">
        <v>1383.8</v>
      </c>
      <c r="D25" s="107">
        <v>1735.3</v>
      </c>
      <c r="E25" s="451">
        <f t="shared" si="0"/>
        <v>-0.20255863539445629</v>
      </c>
    </row>
    <row r="26" spans="1:17" ht="20.25" customHeight="1" thickBot="1">
      <c r="B26" s="13" t="s">
        <v>120</v>
      </c>
      <c r="C26" s="106">
        <v>12.8</v>
      </c>
      <c r="D26" s="373">
        <v>12.6</v>
      </c>
      <c r="E26" s="453">
        <f t="shared" si="0"/>
        <v>1.5873015873015959E-2</v>
      </c>
    </row>
    <row r="27" spans="1:17" ht="30" customHeight="1" thickBot="1">
      <c r="B27" s="21" t="s">
        <v>14</v>
      </c>
      <c r="C27" s="383">
        <f>SUM(C17:C26)-C23</f>
        <v>4274.2</v>
      </c>
      <c r="D27" s="374">
        <f>SUM(D17:D26)-D23</f>
        <v>3982.6</v>
      </c>
      <c r="E27" s="454">
        <f t="shared" si="0"/>
        <v>7.321850047707526E-2</v>
      </c>
    </row>
    <row r="28" spans="1:17" ht="30" customHeight="1" thickBot="1">
      <c r="B28" s="22" t="s">
        <v>15</v>
      </c>
      <c r="C28" s="241">
        <f>C27+C16</f>
        <v>27141.8</v>
      </c>
      <c r="D28" s="241">
        <f>D16+D27</f>
        <v>27338.699999999997</v>
      </c>
      <c r="E28" s="455">
        <f t="shared" si="0"/>
        <v>-7.2022444373725835E-3</v>
      </c>
    </row>
    <row r="29" spans="1:17" ht="30" customHeight="1" thickBot="1">
      <c r="B29" s="59" t="s">
        <v>16</v>
      </c>
      <c r="C29" s="242"/>
      <c r="D29" s="242"/>
      <c r="E29" s="287"/>
    </row>
    <row r="30" spans="1:17" ht="20.25" customHeight="1">
      <c r="B30" s="12" t="s">
        <v>17</v>
      </c>
      <c r="C30" s="105">
        <v>25.6</v>
      </c>
      <c r="D30" s="109">
        <v>25.6</v>
      </c>
      <c r="E30" s="450">
        <f t="shared" si="0"/>
        <v>0</v>
      </c>
      <c r="G30" s="16"/>
    </row>
    <row r="31" spans="1:17" ht="20.25" customHeight="1">
      <c r="B31" s="13" t="s">
        <v>76</v>
      </c>
      <c r="C31" s="106">
        <v>7174</v>
      </c>
      <c r="D31" s="107">
        <v>7174</v>
      </c>
      <c r="E31" s="451">
        <f t="shared" si="0"/>
        <v>0</v>
      </c>
      <c r="G31" s="16"/>
    </row>
    <row r="32" spans="1:17" ht="20.25" customHeight="1">
      <c r="B32" s="13" t="s">
        <v>77</v>
      </c>
      <c r="C32" s="355">
        <v>-7.9</v>
      </c>
      <c r="D32" s="337">
        <v>-12.2</v>
      </c>
      <c r="E32" s="451">
        <f t="shared" si="0"/>
        <v>-0.35245901639344257</v>
      </c>
      <c r="G32" s="16"/>
    </row>
    <row r="33" spans="1:17" ht="20.25" customHeight="1" thickBot="1">
      <c r="B33" s="26" t="s">
        <v>78</v>
      </c>
      <c r="C33" s="106">
        <v>2366.1</v>
      </c>
      <c r="D33" s="107">
        <v>1890.8</v>
      </c>
      <c r="E33" s="456">
        <f t="shared" si="0"/>
        <v>0.25137507933149988</v>
      </c>
      <c r="G33" s="16"/>
    </row>
    <row r="34" spans="1:17" ht="20.25" customHeight="1" thickBot="1">
      <c r="B34" s="27" t="s">
        <v>106</v>
      </c>
      <c r="C34" s="368">
        <f>SUM(C30:C33)</f>
        <v>9557.8000000000011</v>
      </c>
      <c r="D34" s="358">
        <f>SUM(D30:D33)</f>
        <v>9078.2000000000007</v>
      </c>
      <c r="E34" s="457">
        <f t="shared" si="0"/>
        <v>5.2829856138882192E-2</v>
      </c>
      <c r="G34" s="16"/>
    </row>
    <row r="35" spans="1:17" ht="20.25" customHeight="1" thickBot="1">
      <c r="B35" s="26" t="s">
        <v>107</v>
      </c>
      <c r="C35" s="323">
        <v>0</v>
      </c>
      <c r="D35" s="322">
        <v>0</v>
      </c>
      <c r="E35" s="458" t="str">
        <f t="shared" si="0"/>
        <v>n/d</v>
      </c>
      <c r="G35" s="16"/>
    </row>
    <row r="36" spans="1:17" ht="30" customHeight="1" thickBot="1">
      <c r="B36" s="21" t="s">
        <v>18</v>
      </c>
      <c r="C36" s="243">
        <f>SUM(C34:C35)</f>
        <v>9557.8000000000011</v>
      </c>
      <c r="D36" s="108">
        <f>SUM(D34:D35)</f>
        <v>9078.2000000000007</v>
      </c>
      <c r="E36" s="454">
        <f t="shared" si="0"/>
        <v>5.2829856138882192E-2</v>
      </c>
      <c r="G36" s="51"/>
    </row>
    <row r="37" spans="1:17" ht="20.25" customHeight="1">
      <c r="B37" s="13" t="s">
        <v>19</v>
      </c>
      <c r="C37" s="105">
        <v>7034.6</v>
      </c>
      <c r="D37" s="109">
        <v>7683.5</v>
      </c>
      <c r="E37" s="451">
        <f t="shared" si="0"/>
        <v>-8.4453699485911318E-2</v>
      </c>
      <c r="G37" s="16"/>
    </row>
    <row r="38" spans="1:17" ht="20.25" customHeight="1">
      <c r="B38" s="13" t="s">
        <v>121</v>
      </c>
      <c r="C38" s="106">
        <v>4582.5</v>
      </c>
      <c r="D38" s="107">
        <v>4550.2</v>
      </c>
      <c r="E38" s="451">
        <f t="shared" si="0"/>
        <v>7.09858907300782E-3</v>
      </c>
      <c r="G38" s="16"/>
    </row>
    <row r="39" spans="1:17" ht="20.25" customHeight="1">
      <c r="B39" s="13" t="s">
        <v>79</v>
      </c>
      <c r="C39" s="106">
        <v>15.7</v>
      </c>
      <c r="D39" s="107">
        <v>11.7</v>
      </c>
      <c r="E39" s="451">
        <f t="shared" si="0"/>
        <v>0.34188034188034189</v>
      </c>
      <c r="G39" s="16"/>
    </row>
    <row r="40" spans="1:17" ht="20.25" customHeight="1">
      <c r="B40" s="13" t="s">
        <v>154</v>
      </c>
      <c r="C40" s="106">
        <v>747.9</v>
      </c>
      <c r="D40" s="373">
        <v>750.3</v>
      </c>
      <c r="E40" s="453">
        <f t="shared" si="0"/>
        <v>-3.198720511795252E-3</v>
      </c>
      <c r="G40" s="16"/>
    </row>
    <row r="41" spans="1:17" ht="20.25" customHeight="1">
      <c r="B41" s="13" t="s">
        <v>80</v>
      </c>
      <c r="C41" s="106">
        <v>821.1</v>
      </c>
      <c r="D41" s="107">
        <v>908.7</v>
      </c>
      <c r="E41" s="451">
        <f t="shared" si="0"/>
        <v>-9.6401452624628611E-2</v>
      </c>
      <c r="G41" s="16"/>
    </row>
    <row r="42" spans="1:17" ht="20.25" customHeight="1">
      <c r="B42" s="13" t="s">
        <v>81</v>
      </c>
      <c r="C42" s="106">
        <v>5</v>
      </c>
      <c r="D42" s="107">
        <v>4.7</v>
      </c>
      <c r="E42" s="451">
        <f t="shared" si="0"/>
        <v>6.3829787234042507E-2</v>
      </c>
      <c r="G42" s="16"/>
    </row>
    <row r="43" spans="1:17" ht="20.25" customHeight="1">
      <c r="B43" s="370" t="s">
        <v>21</v>
      </c>
      <c r="C43" s="372">
        <v>132.4</v>
      </c>
      <c r="D43" s="373">
        <v>184.2</v>
      </c>
      <c r="E43" s="451">
        <f t="shared" si="0"/>
        <v>-0.28121606948968503</v>
      </c>
      <c r="G43" s="16"/>
    </row>
    <row r="44" spans="1:17" s="369" customFormat="1" ht="20.25" customHeight="1" thickBot="1">
      <c r="A44" s="371"/>
      <c r="B44" s="364" t="s">
        <v>166</v>
      </c>
      <c r="C44" s="379">
        <v>2</v>
      </c>
      <c r="D44" s="380">
        <v>40.1</v>
      </c>
      <c r="E44" s="451">
        <f>IFERROR((C44-D44)/D44,"n/d")</f>
        <v>-0.95012468827930174</v>
      </c>
      <c r="F44" s="378"/>
      <c r="G44" s="16"/>
      <c r="H44" s="378"/>
      <c r="I44" s="378"/>
      <c r="J44" s="378"/>
      <c r="K44" s="378"/>
      <c r="L44" s="378"/>
      <c r="M44" s="378"/>
      <c r="N44" s="378"/>
      <c r="O44" s="378"/>
      <c r="P44" s="378"/>
      <c r="Q44" s="378"/>
    </row>
    <row r="45" spans="1:17" ht="30" customHeight="1" thickBot="1">
      <c r="B45" s="21" t="s">
        <v>22</v>
      </c>
      <c r="C45" s="243">
        <f>SUM(C37:C43)</f>
        <v>13339.2</v>
      </c>
      <c r="D45" s="108">
        <f>SUM(D37:D43)</f>
        <v>14093.300000000003</v>
      </c>
      <c r="E45" s="454">
        <f t="shared" si="0"/>
        <v>-5.3507695145920547E-2</v>
      </c>
      <c r="G45" s="51"/>
    </row>
    <row r="46" spans="1:17" ht="20.25" customHeight="1">
      <c r="B46" s="13" t="s">
        <v>19</v>
      </c>
      <c r="C46" s="106">
        <v>1169.9000000000001</v>
      </c>
      <c r="D46" s="107">
        <v>1322.6</v>
      </c>
      <c r="E46" s="451">
        <f t="shared" si="0"/>
        <v>-0.11545440798427327</v>
      </c>
      <c r="G46" s="16"/>
    </row>
    <row r="47" spans="1:17" ht="20.25" customHeight="1">
      <c r="B47" s="13" t="s">
        <v>122</v>
      </c>
      <c r="C47" s="106">
        <v>479.4</v>
      </c>
      <c r="D47" s="107">
        <v>464.4</v>
      </c>
      <c r="E47" s="451">
        <f t="shared" si="0"/>
        <v>3.2299741602067188E-2</v>
      </c>
      <c r="G47" s="16"/>
    </row>
    <row r="48" spans="1:17" ht="20.25" customHeight="1">
      <c r="B48" s="13" t="s">
        <v>20</v>
      </c>
      <c r="C48" s="106">
        <v>3.7</v>
      </c>
      <c r="D48" s="107">
        <v>6.8</v>
      </c>
      <c r="E48" s="451">
        <f t="shared" si="0"/>
        <v>-0.45588235294117641</v>
      </c>
      <c r="G48" s="16"/>
    </row>
    <row r="49" spans="1:17" ht="20.25" customHeight="1">
      <c r="B49" s="13" t="s">
        <v>154</v>
      </c>
      <c r="C49" s="106">
        <v>116.7</v>
      </c>
      <c r="D49" s="373">
        <v>117.1</v>
      </c>
      <c r="E49" s="453">
        <f t="shared" si="0"/>
        <v>-3.4158838599486893E-3</v>
      </c>
      <c r="G49" s="16"/>
    </row>
    <row r="50" spans="1:17" ht="20.25" customHeight="1">
      <c r="B50" s="28" t="s">
        <v>24</v>
      </c>
      <c r="C50" s="106">
        <v>1670.4</v>
      </c>
      <c r="D50" s="107">
        <v>1524.4</v>
      </c>
      <c r="E50" s="451">
        <f t="shared" si="0"/>
        <v>9.577538703752296E-2</v>
      </c>
      <c r="G50" s="16"/>
    </row>
    <row r="51" spans="1:17" s="377" customFormat="1" ht="20.25" customHeight="1">
      <c r="A51" s="378"/>
      <c r="B51" s="364" t="s">
        <v>166</v>
      </c>
      <c r="C51" s="385">
        <v>79</v>
      </c>
      <c r="D51" s="384">
        <v>87</v>
      </c>
      <c r="E51" s="363">
        <f t="shared" si="0"/>
        <v>-9.1954022988505746E-2</v>
      </c>
      <c r="F51" s="378"/>
      <c r="G51" s="16"/>
      <c r="H51" s="378"/>
      <c r="I51" s="378"/>
      <c r="J51" s="378"/>
      <c r="K51" s="378"/>
      <c r="L51" s="378"/>
      <c r="M51" s="378"/>
      <c r="N51" s="378"/>
      <c r="O51" s="378"/>
      <c r="P51" s="378"/>
      <c r="Q51" s="378"/>
    </row>
    <row r="52" spans="1:17" ht="20.25" customHeight="1">
      <c r="B52" s="28" t="s">
        <v>23</v>
      </c>
      <c r="C52" s="106">
        <v>132.69999999999999</v>
      </c>
      <c r="D52" s="107">
        <v>48</v>
      </c>
      <c r="E52" s="451">
        <f t="shared" si="0"/>
        <v>1.7645833333333332</v>
      </c>
      <c r="G52" s="16"/>
    </row>
    <row r="53" spans="1:17" ht="20.25" customHeight="1" thickBot="1">
      <c r="B53" s="13" t="s">
        <v>81</v>
      </c>
      <c r="C53" s="106">
        <v>672</v>
      </c>
      <c r="D53" s="107">
        <v>683.9</v>
      </c>
      <c r="E53" s="451">
        <f t="shared" si="0"/>
        <v>-1.7400204708290654E-2</v>
      </c>
      <c r="G53" s="16"/>
    </row>
    <row r="54" spans="1:17" ht="30" customHeight="1" thickBot="1">
      <c r="B54" s="21" t="s">
        <v>25</v>
      </c>
      <c r="C54" s="243">
        <f>SUM(C46:C53)-C51</f>
        <v>4244.8</v>
      </c>
      <c r="D54" s="383">
        <f>SUM(D46:D53)-D51</f>
        <v>4167.2</v>
      </c>
      <c r="E54" s="454">
        <f t="shared" si="0"/>
        <v>1.8621616433096653E-2</v>
      </c>
      <c r="G54" s="429"/>
    </row>
    <row r="55" spans="1:17" ht="30" customHeight="1" thickBot="1">
      <c r="B55" s="21" t="s">
        <v>26</v>
      </c>
      <c r="C55" s="243">
        <f>C45+C54</f>
        <v>17584</v>
      </c>
      <c r="D55" s="108">
        <f>D45+D54</f>
        <v>18260.500000000004</v>
      </c>
      <c r="E55" s="454">
        <f t="shared" si="0"/>
        <v>-3.7047178335752225E-2</v>
      </c>
    </row>
    <row r="56" spans="1:17" ht="30" customHeight="1" thickBot="1">
      <c r="B56" s="22" t="s">
        <v>82</v>
      </c>
      <c r="C56" s="241">
        <f>C36+C55</f>
        <v>27141.800000000003</v>
      </c>
      <c r="D56" s="241">
        <f>D36+D55</f>
        <v>27338.700000000004</v>
      </c>
      <c r="E56" s="455">
        <f t="shared" si="0"/>
        <v>-7.2022444373727144E-3</v>
      </c>
    </row>
    <row r="57" spans="1:17" s="378" customFormat="1" ht="32.25" customHeight="1">
      <c r="B57" s="473" t="s">
        <v>213</v>
      </c>
      <c r="C57" s="474"/>
      <c r="D57" s="474"/>
      <c r="E57" s="474"/>
    </row>
    <row r="58" spans="1:17" s="378" customFormat="1">
      <c r="B58" s="427"/>
      <c r="C58" s="427"/>
      <c r="D58" s="427"/>
      <c r="E58" s="428"/>
    </row>
    <row r="59" spans="1:17" s="378" customFormat="1">
      <c r="B59" s="427"/>
      <c r="C59" s="427"/>
      <c r="D59" s="427"/>
      <c r="E59" s="428"/>
    </row>
    <row r="60" spans="1:17" s="378" customFormat="1">
      <c r="E60" s="272"/>
    </row>
    <row r="61" spans="1:17" s="378" customFormat="1">
      <c r="E61" s="272"/>
    </row>
    <row r="62" spans="1:17" s="378" customFormat="1">
      <c r="E62" s="272"/>
    </row>
    <row r="63" spans="1:17" s="378" customFormat="1">
      <c r="E63" s="272"/>
    </row>
    <row r="64" spans="1:17" s="378" customFormat="1">
      <c r="E64" s="272"/>
    </row>
    <row r="65" spans="5:5" s="378" customFormat="1">
      <c r="E65" s="272"/>
    </row>
    <row r="66" spans="5:5" s="378" customFormat="1">
      <c r="E66" s="272"/>
    </row>
    <row r="67" spans="5:5" s="378" customFormat="1">
      <c r="E67" s="272"/>
    </row>
    <row r="68" spans="5:5" s="378" customFormat="1">
      <c r="E68" s="272"/>
    </row>
    <row r="69" spans="5:5" s="378" customFormat="1">
      <c r="E69" s="272"/>
    </row>
    <row r="70" spans="5:5" s="378" customFormat="1">
      <c r="E70" s="272"/>
    </row>
    <row r="71" spans="5:5" s="378" customFormat="1">
      <c r="E71" s="272"/>
    </row>
    <row r="72" spans="5:5" s="378" customFormat="1">
      <c r="E72" s="272"/>
    </row>
    <row r="73" spans="5:5" s="378" customFormat="1">
      <c r="E73" s="272"/>
    </row>
    <row r="74" spans="5:5" s="378" customFormat="1">
      <c r="E74" s="272"/>
    </row>
    <row r="75" spans="5:5" s="378" customFormat="1">
      <c r="E75" s="272"/>
    </row>
    <row r="76" spans="5:5" s="378" customFormat="1">
      <c r="E76" s="272"/>
    </row>
    <row r="77" spans="5:5" s="378" customFormat="1">
      <c r="E77" s="272"/>
    </row>
    <row r="78" spans="5:5" s="378" customFormat="1">
      <c r="E78" s="272"/>
    </row>
    <row r="79" spans="5:5" s="378" customFormat="1">
      <c r="E79" s="272"/>
    </row>
    <row r="80" spans="5:5" s="378" customFormat="1">
      <c r="E80" s="272"/>
    </row>
    <row r="81" spans="5:5" s="378" customFormat="1">
      <c r="E81" s="272"/>
    </row>
    <row r="82" spans="5:5" s="378" customFormat="1">
      <c r="E82" s="272"/>
    </row>
    <row r="83" spans="5:5" s="378" customFormat="1">
      <c r="E83" s="272"/>
    </row>
    <row r="84" spans="5:5" s="378" customFormat="1">
      <c r="E84" s="272"/>
    </row>
    <row r="85" spans="5:5" s="378" customFormat="1">
      <c r="E85" s="272"/>
    </row>
    <row r="86" spans="5:5" s="378" customFormat="1">
      <c r="E86" s="272"/>
    </row>
    <row r="87" spans="5:5" s="378" customFormat="1">
      <c r="E87" s="272"/>
    </row>
    <row r="88" spans="5:5" s="378" customFormat="1">
      <c r="E88" s="272"/>
    </row>
    <row r="89" spans="5:5" s="378" customFormat="1">
      <c r="E89" s="272"/>
    </row>
    <row r="90" spans="5:5" s="378" customFormat="1">
      <c r="E90" s="272"/>
    </row>
    <row r="91" spans="5:5" s="378" customFormat="1">
      <c r="E91" s="272"/>
    </row>
    <row r="92" spans="5:5" s="378" customFormat="1">
      <c r="E92" s="272"/>
    </row>
    <row r="93" spans="5:5" s="378" customFormat="1">
      <c r="E93" s="272"/>
    </row>
    <row r="94" spans="5:5" s="378" customFormat="1">
      <c r="E94" s="272"/>
    </row>
    <row r="95" spans="5:5" s="378" customFormat="1">
      <c r="E95" s="272"/>
    </row>
    <row r="96" spans="5:5" s="378" customFormat="1">
      <c r="E96" s="272"/>
    </row>
    <row r="97" spans="5:5" s="378" customFormat="1">
      <c r="E97" s="272"/>
    </row>
    <row r="98" spans="5:5" s="378" customFormat="1">
      <c r="E98" s="272"/>
    </row>
    <row r="99" spans="5:5" s="378" customFormat="1">
      <c r="E99" s="272"/>
    </row>
    <row r="100" spans="5:5" s="378" customFormat="1">
      <c r="E100" s="272"/>
    </row>
    <row r="101" spans="5:5" s="378" customFormat="1">
      <c r="E101" s="272"/>
    </row>
    <row r="102" spans="5:5" s="378" customFormat="1">
      <c r="E102" s="272"/>
    </row>
    <row r="103" spans="5:5" s="378" customFormat="1">
      <c r="E103" s="272"/>
    </row>
    <row r="104" spans="5:5" s="378" customFormat="1">
      <c r="E104" s="272"/>
    </row>
    <row r="105" spans="5:5" s="378" customFormat="1">
      <c r="E105" s="272"/>
    </row>
    <row r="106" spans="5:5" s="378" customFormat="1">
      <c r="E106" s="272"/>
    </row>
    <row r="107" spans="5:5" s="378" customFormat="1">
      <c r="E107" s="272"/>
    </row>
    <row r="108" spans="5:5" s="378" customFormat="1">
      <c r="E108" s="272"/>
    </row>
    <row r="109" spans="5:5" s="378" customFormat="1">
      <c r="E109" s="272"/>
    </row>
    <row r="110" spans="5:5" s="378" customFormat="1">
      <c r="E110" s="272"/>
    </row>
    <row r="111" spans="5:5" s="378" customFormat="1">
      <c r="E111" s="272"/>
    </row>
    <row r="112" spans="5:5" s="378" customFormat="1">
      <c r="E112" s="272"/>
    </row>
    <row r="113" spans="5:5" s="378" customFormat="1">
      <c r="E113" s="272"/>
    </row>
    <row r="114" spans="5:5" s="378" customFormat="1">
      <c r="E114" s="272"/>
    </row>
    <row r="115" spans="5:5" s="378" customFormat="1">
      <c r="E115" s="272"/>
    </row>
    <row r="116" spans="5:5" s="378" customFormat="1">
      <c r="E116" s="272"/>
    </row>
    <row r="117" spans="5:5" s="378" customFormat="1">
      <c r="E117" s="272"/>
    </row>
    <row r="118" spans="5:5" s="378" customFormat="1">
      <c r="E118" s="272"/>
    </row>
    <row r="119" spans="5:5" s="378" customFormat="1">
      <c r="E119" s="272"/>
    </row>
    <row r="120" spans="5:5" s="378" customFormat="1">
      <c r="E120" s="272"/>
    </row>
    <row r="121" spans="5:5" s="378" customFormat="1">
      <c r="E121" s="272"/>
    </row>
    <row r="122" spans="5:5" s="378" customFormat="1">
      <c r="E122" s="272"/>
    </row>
    <row r="123" spans="5:5" s="378" customFormat="1">
      <c r="E123" s="272"/>
    </row>
    <row r="124" spans="5:5" s="378" customFormat="1">
      <c r="E124" s="272"/>
    </row>
    <row r="125" spans="5:5" s="378" customFormat="1">
      <c r="E125" s="272"/>
    </row>
    <row r="126" spans="5:5" s="378" customFormat="1">
      <c r="E126" s="272"/>
    </row>
    <row r="127" spans="5:5" s="378" customFormat="1">
      <c r="E127" s="272"/>
    </row>
    <row r="128" spans="5:5" s="378" customFormat="1">
      <c r="E128" s="272"/>
    </row>
    <row r="129" spans="5:5" s="378" customFormat="1">
      <c r="E129" s="272"/>
    </row>
    <row r="130" spans="5:5" s="378" customFormat="1">
      <c r="E130" s="272"/>
    </row>
    <row r="131" spans="5:5" s="378" customFormat="1">
      <c r="E131" s="272"/>
    </row>
    <row r="132" spans="5:5" s="378" customFormat="1">
      <c r="E132" s="272"/>
    </row>
    <row r="133" spans="5:5" s="378" customFormat="1">
      <c r="E133" s="272"/>
    </row>
    <row r="134" spans="5:5" s="378" customFormat="1">
      <c r="E134" s="272"/>
    </row>
    <row r="135" spans="5:5" s="378" customFormat="1">
      <c r="E135" s="272"/>
    </row>
    <row r="136" spans="5:5" s="378" customFormat="1">
      <c r="E136" s="272"/>
    </row>
    <row r="137" spans="5:5" s="378" customFormat="1">
      <c r="E137" s="272"/>
    </row>
    <row r="138" spans="5:5" s="378" customFormat="1">
      <c r="E138" s="272"/>
    </row>
    <row r="139" spans="5:5" s="378" customFormat="1">
      <c r="E139" s="272"/>
    </row>
    <row r="140" spans="5:5" s="378" customFormat="1">
      <c r="E140" s="272"/>
    </row>
    <row r="141" spans="5:5" s="378" customFormat="1">
      <c r="E141" s="272"/>
    </row>
    <row r="142" spans="5:5" s="378" customFormat="1">
      <c r="E142" s="272"/>
    </row>
    <row r="143" spans="5:5" s="378" customFormat="1">
      <c r="E143" s="272"/>
    </row>
    <row r="144" spans="5:5" s="378" customFormat="1">
      <c r="E144" s="272"/>
    </row>
    <row r="145" spans="5:5" s="378" customFormat="1">
      <c r="E145" s="272"/>
    </row>
    <row r="146" spans="5:5" s="378" customFormat="1">
      <c r="E146" s="272"/>
    </row>
    <row r="147" spans="5:5" s="378" customFormat="1">
      <c r="E147" s="272"/>
    </row>
    <row r="148" spans="5:5" s="378" customFormat="1">
      <c r="E148" s="272"/>
    </row>
    <row r="149" spans="5:5" s="378" customFormat="1">
      <c r="E149" s="272"/>
    </row>
    <row r="150" spans="5:5" s="378" customFormat="1">
      <c r="E150" s="272"/>
    </row>
    <row r="151" spans="5:5" s="378" customFormat="1">
      <c r="E151" s="272"/>
    </row>
    <row r="152" spans="5:5" s="378" customFormat="1">
      <c r="E152" s="272"/>
    </row>
    <row r="153" spans="5:5" s="378" customFormat="1">
      <c r="E153" s="272"/>
    </row>
    <row r="154" spans="5:5" s="378" customFormat="1">
      <c r="E154" s="272"/>
    </row>
    <row r="155" spans="5:5" s="378" customFormat="1">
      <c r="E155" s="272"/>
    </row>
    <row r="156" spans="5:5" s="378" customFormat="1">
      <c r="E156" s="272"/>
    </row>
    <row r="157" spans="5:5" s="378" customFormat="1">
      <c r="E157" s="272"/>
    </row>
    <row r="158" spans="5:5" s="378" customFormat="1">
      <c r="E158" s="272"/>
    </row>
    <row r="159" spans="5:5" s="378" customFormat="1">
      <c r="E159" s="272"/>
    </row>
    <row r="160" spans="5:5" s="378" customFormat="1">
      <c r="E160" s="272"/>
    </row>
    <row r="161" spans="5:5" s="378" customFormat="1">
      <c r="E161" s="272"/>
    </row>
    <row r="162" spans="5:5" s="378" customFormat="1">
      <c r="E162" s="272"/>
    </row>
    <row r="163" spans="5:5" s="378" customFormat="1">
      <c r="E163" s="272"/>
    </row>
    <row r="164" spans="5:5" s="378" customFormat="1">
      <c r="E164" s="272"/>
    </row>
    <row r="165" spans="5:5" s="378" customFormat="1">
      <c r="E165" s="272"/>
    </row>
    <row r="166" spans="5:5" s="378" customFormat="1">
      <c r="E166" s="272"/>
    </row>
    <row r="167" spans="5:5" s="378" customFormat="1">
      <c r="E167" s="272"/>
    </row>
    <row r="168" spans="5:5" s="378" customFormat="1">
      <c r="E168" s="272"/>
    </row>
    <row r="169" spans="5:5" s="378" customFormat="1">
      <c r="E169" s="272"/>
    </row>
    <row r="170" spans="5:5" s="378" customFormat="1">
      <c r="E170" s="272"/>
    </row>
    <row r="171" spans="5:5" s="378" customFormat="1">
      <c r="E171" s="272"/>
    </row>
    <row r="172" spans="5:5" s="378" customFormat="1">
      <c r="E172" s="272"/>
    </row>
    <row r="173" spans="5:5" s="378" customFormat="1">
      <c r="E173" s="272"/>
    </row>
    <row r="174" spans="5:5" s="378" customFormat="1">
      <c r="E174" s="272"/>
    </row>
    <row r="175" spans="5:5" s="378" customFormat="1">
      <c r="E175" s="272"/>
    </row>
    <row r="176" spans="5:5" s="378" customFormat="1">
      <c r="E176" s="272"/>
    </row>
    <row r="177" spans="5:5" s="378" customFormat="1">
      <c r="E177" s="272"/>
    </row>
    <row r="178" spans="5:5" s="378" customFormat="1">
      <c r="E178" s="272"/>
    </row>
    <row r="179" spans="5:5" s="378" customFormat="1">
      <c r="E179" s="272"/>
    </row>
    <row r="180" spans="5:5" s="378" customFormat="1">
      <c r="E180" s="272"/>
    </row>
    <row r="181" spans="5:5" s="378" customFormat="1">
      <c r="E181" s="272"/>
    </row>
    <row r="182" spans="5:5" s="378" customFormat="1">
      <c r="E182" s="272"/>
    </row>
    <row r="183" spans="5:5" s="378" customFormat="1">
      <c r="E183" s="272"/>
    </row>
    <row r="184" spans="5:5" s="378" customFormat="1">
      <c r="E184" s="272"/>
    </row>
    <row r="185" spans="5:5" s="378" customFormat="1">
      <c r="E185" s="272"/>
    </row>
    <row r="186" spans="5:5" s="378" customFormat="1">
      <c r="E186" s="272"/>
    </row>
    <row r="187" spans="5:5" s="378" customFormat="1">
      <c r="E187" s="272"/>
    </row>
    <row r="188" spans="5:5" s="378" customFormat="1">
      <c r="E188" s="272"/>
    </row>
    <row r="189" spans="5:5" s="378" customFormat="1">
      <c r="E189" s="272"/>
    </row>
    <row r="190" spans="5:5" s="378" customFormat="1">
      <c r="E190" s="272"/>
    </row>
    <row r="191" spans="5:5" s="378" customFormat="1">
      <c r="E191" s="272"/>
    </row>
    <row r="192" spans="5:5" s="378" customFormat="1">
      <c r="E192" s="272"/>
    </row>
    <row r="193" spans="5:5" s="378" customFormat="1">
      <c r="E193" s="272"/>
    </row>
    <row r="194" spans="5:5" s="378" customFormat="1">
      <c r="E194" s="272"/>
    </row>
    <row r="195" spans="5:5" s="378" customFormat="1">
      <c r="E195" s="272"/>
    </row>
    <row r="196" spans="5:5" s="378" customFormat="1">
      <c r="E196" s="272"/>
    </row>
    <row r="197" spans="5:5" s="378" customFormat="1">
      <c r="E197" s="272"/>
    </row>
    <row r="198" spans="5:5" s="378" customFormat="1">
      <c r="E198" s="272"/>
    </row>
    <row r="199" spans="5:5" s="378" customFormat="1">
      <c r="E199" s="272"/>
    </row>
    <row r="200" spans="5:5" s="378" customFormat="1">
      <c r="E200" s="272"/>
    </row>
    <row r="201" spans="5:5" s="378" customFormat="1">
      <c r="E201" s="272"/>
    </row>
    <row r="202" spans="5:5" s="378" customFormat="1">
      <c r="E202" s="272"/>
    </row>
    <row r="203" spans="5:5" s="378" customFormat="1">
      <c r="E203" s="272"/>
    </row>
    <row r="204" spans="5:5" s="378" customFormat="1">
      <c r="E204" s="272"/>
    </row>
    <row r="205" spans="5:5" s="378" customFormat="1">
      <c r="E205" s="272"/>
    </row>
    <row r="206" spans="5:5" s="378" customFormat="1">
      <c r="E206" s="272"/>
    </row>
    <row r="207" spans="5:5" s="378" customFormat="1">
      <c r="E207" s="272"/>
    </row>
    <row r="208" spans="5:5" s="378" customFormat="1">
      <c r="E208" s="272"/>
    </row>
    <row r="209" spans="5:5" s="378" customFormat="1">
      <c r="E209" s="272"/>
    </row>
    <row r="210" spans="5:5" s="378" customFormat="1">
      <c r="E210" s="272"/>
    </row>
    <row r="211" spans="5:5" s="378" customFormat="1">
      <c r="E211" s="272"/>
    </row>
    <row r="212" spans="5:5" s="378" customFormat="1">
      <c r="E212" s="272"/>
    </row>
    <row r="213" spans="5:5" s="378" customFormat="1">
      <c r="E213" s="272"/>
    </row>
    <row r="214" spans="5:5" s="378" customFormat="1">
      <c r="E214" s="272"/>
    </row>
    <row r="215" spans="5:5" s="378" customFormat="1">
      <c r="E215" s="272"/>
    </row>
    <row r="216" spans="5:5" s="378" customFormat="1">
      <c r="E216" s="272"/>
    </row>
    <row r="217" spans="5:5" s="378" customFormat="1">
      <c r="E217" s="272"/>
    </row>
    <row r="218" spans="5:5" s="378" customFormat="1">
      <c r="E218" s="272"/>
    </row>
    <row r="219" spans="5:5" s="378" customFormat="1">
      <c r="E219" s="272"/>
    </row>
    <row r="220" spans="5:5" s="378" customFormat="1">
      <c r="E220" s="272"/>
    </row>
    <row r="221" spans="5:5" s="378" customFormat="1">
      <c r="E221" s="272"/>
    </row>
    <row r="222" spans="5:5" s="378" customFormat="1">
      <c r="E222" s="272"/>
    </row>
    <row r="223" spans="5:5" s="378" customFormat="1">
      <c r="E223" s="272"/>
    </row>
    <row r="224" spans="5:5" s="378" customFormat="1">
      <c r="E224" s="272"/>
    </row>
    <row r="225" spans="5:5" s="378" customFormat="1">
      <c r="E225" s="272"/>
    </row>
    <row r="226" spans="5:5" s="378" customFormat="1">
      <c r="E226" s="272"/>
    </row>
    <row r="227" spans="5:5" s="378" customFormat="1">
      <c r="E227" s="272"/>
    </row>
    <row r="228" spans="5:5" s="378" customFormat="1">
      <c r="E228" s="272"/>
    </row>
    <row r="229" spans="5:5" s="378" customFormat="1">
      <c r="E229" s="272"/>
    </row>
    <row r="230" spans="5:5" s="378" customFormat="1">
      <c r="E230" s="272"/>
    </row>
    <row r="231" spans="5:5" s="378" customFormat="1">
      <c r="E231" s="272"/>
    </row>
    <row r="232" spans="5:5" s="378" customFormat="1">
      <c r="E232" s="272"/>
    </row>
    <row r="233" spans="5:5" s="378" customFormat="1">
      <c r="E233" s="272"/>
    </row>
    <row r="234" spans="5:5" s="378" customFormat="1">
      <c r="E234" s="272"/>
    </row>
    <row r="235" spans="5:5" s="378" customFormat="1">
      <c r="E235" s="272"/>
    </row>
    <row r="236" spans="5:5" s="378" customFormat="1">
      <c r="E236" s="272"/>
    </row>
    <row r="237" spans="5:5" s="378" customFormat="1">
      <c r="E237" s="272"/>
    </row>
    <row r="238" spans="5:5" s="378" customFormat="1">
      <c r="E238" s="272"/>
    </row>
    <row r="239" spans="5:5" s="378" customFormat="1">
      <c r="E239" s="272"/>
    </row>
    <row r="240" spans="5:5" s="378" customFormat="1">
      <c r="E240" s="272"/>
    </row>
    <row r="241" spans="5:5" s="378" customFormat="1">
      <c r="E241" s="272"/>
    </row>
    <row r="242" spans="5:5" s="378" customFormat="1">
      <c r="E242" s="272"/>
    </row>
    <row r="243" spans="5:5" s="378" customFormat="1">
      <c r="E243" s="272"/>
    </row>
    <row r="244" spans="5:5" s="378" customFormat="1">
      <c r="E244" s="272"/>
    </row>
    <row r="245" spans="5:5" s="378" customFormat="1">
      <c r="E245" s="272"/>
    </row>
    <row r="246" spans="5:5" s="378" customFormat="1">
      <c r="E246" s="272"/>
    </row>
    <row r="247" spans="5:5" s="378" customFormat="1">
      <c r="E247" s="272"/>
    </row>
    <row r="248" spans="5:5" s="378" customFormat="1">
      <c r="E248" s="272"/>
    </row>
    <row r="249" spans="5:5" s="378" customFormat="1">
      <c r="E249" s="272"/>
    </row>
    <row r="250" spans="5:5" s="378" customFormat="1">
      <c r="E250" s="272"/>
    </row>
    <row r="251" spans="5:5" s="378" customFormat="1">
      <c r="E251" s="272"/>
    </row>
    <row r="252" spans="5:5" s="378" customFormat="1">
      <c r="E252" s="272"/>
    </row>
    <row r="253" spans="5:5" s="378" customFormat="1">
      <c r="E253" s="272"/>
    </row>
    <row r="254" spans="5:5" s="378" customFormat="1">
      <c r="E254" s="272"/>
    </row>
    <row r="255" spans="5:5" s="378" customFormat="1">
      <c r="E255" s="272"/>
    </row>
    <row r="256" spans="5:5" s="378" customFormat="1">
      <c r="E256" s="272"/>
    </row>
    <row r="257" spans="5:5" s="378" customFormat="1">
      <c r="E257" s="272"/>
    </row>
    <row r="258" spans="5:5" s="378" customFormat="1">
      <c r="E258" s="272"/>
    </row>
  </sheetData>
  <mergeCells count="1">
    <mergeCell ref="B57:E57"/>
  </mergeCells>
  <pageMargins left="0.7" right="0.7" top="0.75" bottom="0.75" header="0.3" footer="0.3"/>
  <pageSetup paperSize="9" scale="68" orientation="portrait" horizontalDpi="4294967294" r:id="rId1"/>
  <ignoredErrors>
    <ignoredError sqref="C45:D4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showGridLines="0" zoomScale="115" zoomScaleNormal="115" workbookViewId="0">
      <pane ySplit="3" topLeftCell="A4" activePane="bottomLeft" state="frozen"/>
      <selection pane="bottomLeft" activeCell="B14" sqref="B14"/>
    </sheetView>
  </sheetViews>
  <sheetFormatPr defaultRowHeight="14.25"/>
  <cols>
    <col min="1" max="1" width="1.625" style="24" customWidth="1"/>
    <col min="2" max="2" width="72.5" customWidth="1"/>
    <col min="3" max="3" width="15.625" customWidth="1"/>
    <col min="4" max="4" width="3.125" style="377" customWidth="1"/>
    <col min="5" max="5" width="15.625" customWidth="1"/>
    <col min="6" max="6" width="15.625" style="288" customWidth="1"/>
  </cols>
  <sheetData>
    <row r="1" spans="2:8" ht="50.25" customHeight="1" thickBot="1">
      <c r="B1" s="25" t="s">
        <v>83</v>
      </c>
      <c r="C1" s="24"/>
      <c r="D1" s="378"/>
      <c r="E1" s="24"/>
      <c r="F1" s="272"/>
    </row>
    <row r="2" spans="2:8" ht="20.25" customHeight="1" thickBot="1">
      <c r="B2" s="23" t="s">
        <v>69</v>
      </c>
      <c r="C2" s="464" t="s">
        <v>189</v>
      </c>
      <c r="D2" s="464"/>
      <c r="E2" s="464"/>
      <c r="F2" s="465"/>
    </row>
    <row r="3" spans="2:8" ht="20.25" customHeight="1" thickBot="1">
      <c r="B3" s="27" t="s">
        <v>118</v>
      </c>
      <c r="C3" s="29" t="s">
        <v>190</v>
      </c>
      <c r="D3" s="29"/>
      <c r="E3" s="11" t="s">
        <v>191</v>
      </c>
      <c r="F3" s="289" t="s">
        <v>52</v>
      </c>
    </row>
    <row r="4" spans="2:8" ht="25.5" customHeight="1" thickBot="1">
      <c r="B4" s="15" t="s">
        <v>63</v>
      </c>
      <c r="C4" s="291">
        <f>'Skonsolidowany RZiS'!F26</f>
        <v>475.29999999999984</v>
      </c>
      <c r="D4" s="291"/>
      <c r="E4" s="292">
        <f>'Skonsolidowany RZiS'!G26</f>
        <v>230.30000000000027</v>
      </c>
      <c r="F4" s="459">
        <f>IFERROR((C4-E4)/E4,"n/d")</f>
        <v>1.0638297872340394</v>
      </c>
      <c r="H4" s="75"/>
    </row>
    <row r="5" spans="2:8" ht="25.5" customHeight="1" thickBot="1">
      <c r="B5" s="15" t="s">
        <v>27</v>
      </c>
      <c r="C5" s="291">
        <f>SUM(C6:C22)</f>
        <v>852.69999999999982</v>
      </c>
      <c r="D5" s="291"/>
      <c r="E5" s="292">
        <f>SUM(E6:E22)</f>
        <v>505.4000000000002</v>
      </c>
      <c r="F5" s="459">
        <f t="shared" ref="F5:F47" si="0">IFERROR((C5-E5)/E5,"n/d")</f>
        <v>0.68717847249703101</v>
      </c>
      <c r="H5" s="81"/>
    </row>
    <row r="6" spans="2:8" ht="15">
      <c r="B6" s="76" t="s">
        <v>109</v>
      </c>
      <c r="C6" s="294">
        <v>861.4</v>
      </c>
      <c r="D6" s="294"/>
      <c r="E6" s="295">
        <v>373.8</v>
      </c>
      <c r="F6" s="450">
        <f t="shared" si="0"/>
        <v>1.3044408774745853</v>
      </c>
      <c r="H6" s="73"/>
    </row>
    <row r="7" spans="2:8" ht="15">
      <c r="B7" s="77" t="s">
        <v>43</v>
      </c>
      <c r="C7" s="296">
        <v>-115.2</v>
      </c>
      <c r="D7" s="296"/>
      <c r="E7" s="297">
        <v>-148.9</v>
      </c>
      <c r="F7" s="451">
        <f t="shared" si="0"/>
        <v>-0.22632639355271997</v>
      </c>
      <c r="H7" s="80"/>
    </row>
    <row r="8" spans="2:8" ht="15">
      <c r="B8" s="77" t="s">
        <v>44</v>
      </c>
      <c r="C8" s="296">
        <v>90.5</v>
      </c>
      <c r="D8" s="296"/>
      <c r="E8" s="297">
        <v>85.1</v>
      </c>
      <c r="F8" s="451">
        <f t="shared" si="0"/>
        <v>6.3454759106933087E-2</v>
      </c>
      <c r="H8" s="80"/>
    </row>
    <row r="9" spans="2:8" ht="15">
      <c r="B9" s="77" t="s">
        <v>159</v>
      </c>
      <c r="C9" s="296">
        <v>-4.8</v>
      </c>
      <c r="D9" s="296"/>
      <c r="E9" s="297">
        <v>-0.7</v>
      </c>
      <c r="F9" s="453">
        <f t="shared" si="0"/>
        <v>5.8571428571428568</v>
      </c>
      <c r="H9" s="80"/>
    </row>
    <row r="10" spans="2:8" ht="15">
      <c r="B10" s="77" t="s">
        <v>45</v>
      </c>
      <c r="C10" s="296">
        <v>0.5</v>
      </c>
      <c r="D10" s="296"/>
      <c r="E10" s="297">
        <v>0.1</v>
      </c>
      <c r="F10" s="453">
        <f t="shared" si="0"/>
        <v>4</v>
      </c>
      <c r="H10" s="80"/>
    </row>
    <row r="11" spans="2:8" ht="15">
      <c r="B11" s="77" t="s">
        <v>28</v>
      </c>
      <c r="C11" s="296">
        <v>348.5</v>
      </c>
      <c r="D11" s="296"/>
      <c r="E11" s="297">
        <v>248.5</v>
      </c>
      <c r="F11" s="451">
        <f t="shared" si="0"/>
        <v>0.4024144869215292</v>
      </c>
      <c r="H11" s="80"/>
    </row>
    <row r="12" spans="2:8" ht="15">
      <c r="B12" s="77" t="s">
        <v>29</v>
      </c>
      <c r="C12" s="296">
        <v>45.6</v>
      </c>
      <c r="D12" s="296"/>
      <c r="E12" s="297">
        <v>-41.8</v>
      </c>
      <c r="F12" s="451">
        <f t="shared" si="0"/>
        <v>-2.0909090909090913</v>
      </c>
      <c r="H12" s="80"/>
    </row>
    <row r="13" spans="2:8" ht="15">
      <c r="B13" s="77" t="s">
        <v>30</v>
      </c>
      <c r="C13" s="296">
        <v>-581.20000000000005</v>
      </c>
      <c r="D13" s="296"/>
      <c r="E13" s="297">
        <v>-29.2</v>
      </c>
      <c r="F13" s="451">
        <f t="shared" si="0"/>
        <v>18.904109589041095</v>
      </c>
      <c r="H13" s="80"/>
    </row>
    <row r="14" spans="2:8" ht="15">
      <c r="B14" s="78" t="s">
        <v>108</v>
      </c>
      <c r="C14" s="296">
        <v>69.3</v>
      </c>
      <c r="D14" s="296"/>
      <c r="E14" s="297">
        <v>-73.8</v>
      </c>
      <c r="F14" s="451">
        <f t="shared" si="0"/>
        <v>-1.9390243902439024</v>
      </c>
      <c r="H14" s="80"/>
    </row>
    <row r="15" spans="2:8" ht="15">
      <c r="B15" s="77" t="s">
        <v>46</v>
      </c>
      <c r="C15" s="296">
        <v>-7.6</v>
      </c>
      <c r="D15" s="296"/>
      <c r="E15" s="297">
        <v>-1.5</v>
      </c>
      <c r="F15" s="451">
        <f t="shared" si="0"/>
        <v>4.0666666666666664</v>
      </c>
      <c r="H15" s="80"/>
    </row>
    <row r="16" spans="2:8" ht="15">
      <c r="B16" s="77" t="s">
        <v>47</v>
      </c>
      <c r="C16" s="296">
        <v>5.3</v>
      </c>
      <c r="D16" s="296"/>
      <c r="E16" s="297">
        <v>11.1</v>
      </c>
      <c r="F16" s="451">
        <f t="shared" si="0"/>
        <v>-0.52252252252252251</v>
      </c>
      <c r="H16" s="80"/>
    </row>
    <row r="17" spans="1:8" ht="15">
      <c r="B17" s="77" t="s">
        <v>162</v>
      </c>
      <c r="C17" s="296">
        <v>-1.4</v>
      </c>
      <c r="D17" s="296"/>
      <c r="E17" s="297">
        <v>-1.3</v>
      </c>
      <c r="F17" s="451">
        <f t="shared" si="0"/>
        <v>7.6923076923076816E-2</v>
      </c>
      <c r="H17" s="80"/>
    </row>
    <row r="18" spans="1:8" ht="15">
      <c r="B18" s="77" t="s">
        <v>160</v>
      </c>
      <c r="C18" s="296">
        <v>99.2</v>
      </c>
      <c r="D18" s="296"/>
      <c r="E18" s="297">
        <v>8.8000000000000007</v>
      </c>
      <c r="F18" s="451">
        <f t="shared" si="0"/>
        <v>10.272727272727273</v>
      </c>
      <c r="H18" s="80"/>
    </row>
    <row r="19" spans="1:8" ht="15">
      <c r="B19" s="77" t="s">
        <v>3</v>
      </c>
      <c r="C19" s="296">
        <v>71.900000000000006</v>
      </c>
      <c r="D19" s="296"/>
      <c r="E19" s="297">
        <v>31.1</v>
      </c>
      <c r="F19" s="451">
        <f t="shared" si="0"/>
        <v>1.3118971061093248</v>
      </c>
      <c r="H19" s="80"/>
    </row>
    <row r="20" spans="1:8" ht="15" customHeight="1">
      <c r="B20" s="78" t="s">
        <v>64</v>
      </c>
      <c r="C20" s="296">
        <v>-72.2</v>
      </c>
      <c r="D20" s="296"/>
      <c r="E20" s="297">
        <v>-65.3</v>
      </c>
      <c r="F20" s="451">
        <f t="shared" si="0"/>
        <v>0.10566615620214405</v>
      </c>
      <c r="H20" s="80"/>
    </row>
    <row r="21" spans="1:8" ht="15" customHeight="1">
      <c r="B21" s="78" t="s">
        <v>123</v>
      </c>
      <c r="C21" s="296">
        <v>33.9</v>
      </c>
      <c r="D21" s="296"/>
      <c r="E21" s="297">
        <v>16.5</v>
      </c>
      <c r="F21" s="453">
        <f t="shared" si="0"/>
        <v>1.0545454545454545</v>
      </c>
      <c r="H21" s="80"/>
    </row>
    <row r="22" spans="1:8" ht="15.75" thickBot="1">
      <c r="B22" s="79" t="s">
        <v>31</v>
      </c>
      <c r="C22" s="298">
        <v>9</v>
      </c>
      <c r="D22" s="298"/>
      <c r="E22" s="297">
        <v>92.9</v>
      </c>
      <c r="F22" s="451">
        <f t="shared" si="0"/>
        <v>-0.90312163616792251</v>
      </c>
      <c r="H22" s="80"/>
    </row>
    <row r="23" spans="1:8" ht="25.5" customHeight="1" thickBot="1">
      <c r="B23" s="15" t="s">
        <v>104</v>
      </c>
      <c r="C23" s="293">
        <f>C4+C5</f>
        <v>1327.9999999999995</v>
      </c>
      <c r="D23" s="293"/>
      <c r="E23" s="292">
        <f>E4+E5</f>
        <v>735.7000000000005</v>
      </c>
      <c r="F23" s="459">
        <f t="shared" si="0"/>
        <v>0.80508359385618955</v>
      </c>
      <c r="H23" s="81"/>
    </row>
    <row r="24" spans="1:8" ht="15">
      <c r="B24" s="9" t="s">
        <v>32</v>
      </c>
      <c r="C24" s="296">
        <v>-44.2</v>
      </c>
      <c r="D24" s="296"/>
      <c r="E24" s="295">
        <v>-99.5</v>
      </c>
      <c r="F24" s="450">
        <f t="shared" si="0"/>
        <v>-0.55577889447236173</v>
      </c>
      <c r="H24" s="80"/>
    </row>
    <row r="25" spans="1:8" ht="15.75" thickBot="1">
      <c r="B25" s="32" t="s">
        <v>33</v>
      </c>
      <c r="C25" s="296">
        <v>20.5</v>
      </c>
      <c r="D25" s="296"/>
      <c r="E25" s="299">
        <v>13.4</v>
      </c>
      <c r="F25" s="456">
        <f t="shared" si="0"/>
        <v>0.52985074626865669</v>
      </c>
      <c r="H25" s="80"/>
    </row>
    <row r="26" spans="1:8" ht="25.5" customHeight="1" thickBot="1">
      <c r="B26" s="33" t="s">
        <v>65</v>
      </c>
      <c r="C26" s="300">
        <f>C23+C24+C25</f>
        <v>1304.2999999999995</v>
      </c>
      <c r="D26" s="300"/>
      <c r="E26" s="352">
        <f>E23+E24+E25</f>
        <v>649.60000000000048</v>
      </c>
      <c r="F26" s="460">
        <f t="shared" si="0"/>
        <v>1.0078509852216726</v>
      </c>
      <c r="H26" s="81"/>
    </row>
    <row r="27" spans="1:8" ht="15">
      <c r="B27" s="9" t="s">
        <v>35</v>
      </c>
      <c r="C27" s="296">
        <v>-187</v>
      </c>
      <c r="D27" s="296"/>
      <c r="E27" s="297">
        <v>-93</v>
      </c>
      <c r="F27" s="450">
        <f t="shared" si="0"/>
        <v>1.010752688172043</v>
      </c>
      <c r="H27" s="80"/>
    </row>
    <row r="28" spans="1:8" ht="15">
      <c r="B28" s="8" t="s">
        <v>34</v>
      </c>
      <c r="C28" s="296">
        <v>-90.7</v>
      </c>
      <c r="D28" s="296"/>
      <c r="E28" s="297">
        <v>-46.6</v>
      </c>
      <c r="F28" s="451">
        <f t="shared" si="0"/>
        <v>0.94635193133047213</v>
      </c>
      <c r="H28" s="80"/>
    </row>
    <row r="29" spans="1:8" s="377" customFormat="1" ht="15">
      <c r="A29" s="378"/>
      <c r="B29" s="381" t="s">
        <v>66</v>
      </c>
      <c r="C29" s="296">
        <v>-29.5</v>
      </c>
      <c r="D29" s="296"/>
      <c r="E29" s="297">
        <v>1800.4</v>
      </c>
      <c r="F29" s="453">
        <f t="shared" si="0"/>
        <v>-1.0163852477227282</v>
      </c>
      <c r="H29" s="80"/>
    </row>
    <row r="30" spans="1:8" ht="15">
      <c r="B30" s="8" t="s">
        <v>41</v>
      </c>
      <c r="C30" s="296">
        <v>13.3</v>
      </c>
      <c r="D30" s="296"/>
      <c r="E30" s="297">
        <v>1.6</v>
      </c>
      <c r="F30" s="451">
        <f t="shared" si="0"/>
        <v>7.3125</v>
      </c>
      <c r="H30" s="80"/>
    </row>
    <row r="31" spans="1:8" s="377" customFormat="1" ht="15">
      <c r="A31" s="378"/>
      <c r="B31" s="381" t="s">
        <v>169</v>
      </c>
      <c r="C31" s="296">
        <v>-42.7</v>
      </c>
      <c r="D31" s="296"/>
      <c r="E31" s="297">
        <v>-270</v>
      </c>
      <c r="F31" s="453">
        <f t="shared" si="0"/>
        <v>-0.84185185185185185</v>
      </c>
      <c r="H31" s="80"/>
    </row>
    <row r="32" spans="1:8" ht="15">
      <c r="B32" s="13" t="s">
        <v>163</v>
      </c>
      <c r="C32" s="296">
        <v>-8.9</v>
      </c>
      <c r="D32" s="296"/>
      <c r="E32" s="297">
        <v>-5.8</v>
      </c>
      <c r="F32" s="453">
        <f t="shared" si="0"/>
        <v>0.53448275862068972</v>
      </c>
      <c r="H32" s="80"/>
    </row>
    <row r="33" spans="1:8" ht="15">
      <c r="B33" s="382" t="s">
        <v>167</v>
      </c>
      <c r="C33" s="296">
        <v>-2.1</v>
      </c>
      <c r="D33" s="296"/>
      <c r="E33" s="297">
        <v>5</v>
      </c>
      <c r="F33" s="453">
        <f t="shared" si="0"/>
        <v>-1.42</v>
      </c>
      <c r="H33" s="80"/>
    </row>
    <row r="34" spans="1:8" ht="15.75" thickBot="1">
      <c r="B34" s="13" t="s">
        <v>158</v>
      </c>
      <c r="C34" s="305">
        <v>0</v>
      </c>
      <c r="D34" s="305"/>
      <c r="E34" s="297">
        <v>2.5</v>
      </c>
      <c r="F34" s="451">
        <f t="shared" si="0"/>
        <v>-1</v>
      </c>
      <c r="H34" s="80"/>
    </row>
    <row r="35" spans="1:8" ht="25.5" customHeight="1" thickBot="1">
      <c r="B35" s="33" t="s">
        <v>67</v>
      </c>
      <c r="C35" s="301">
        <f>SUM(C27:C34)</f>
        <v>-347.59999999999997</v>
      </c>
      <c r="D35" s="301"/>
      <c r="E35" s="300">
        <f>SUM(E27:E34)</f>
        <v>1394.1000000000001</v>
      </c>
      <c r="F35" s="460">
        <f t="shared" si="0"/>
        <v>-1.2493364894914281</v>
      </c>
      <c r="H35" s="81"/>
    </row>
    <row r="36" spans="1:8" ht="15">
      <c r="B36" s="8" t="s">
        <v>40</v>
      </c>
      <c r="C36" s="296">
        <v>-954.2</v>
      </c>
      <c r="D36" s="296"/>
      <c r="E36" s="297">
        <v>-547.1</v>
      </c>
      <c r="F36" s="461">
        <f t="shared" si="0"/>
        <v>0.74410528239809903</v>
      </c>
      <c r="H36" s="80"/>
    </row>
    <row r="37" spans="1:8" ht="15">
      <c r="B37" s="381" t="s">
        <v>168</v>
      </c>
      <c r="C37" s="296">
        <v>120</v>
      </c>
      <c r="D37" s="296"/>
      <c r="E37" s="297">
        <v>2800</v>
      </c>
      <c r="F37" s="453">
        <f t="shared" si="0"/>
        <v>-0.95714285714285718</v>
      </c>
      <c r="H37" s="80"/>
    </row>
    <row r="38" spans="1:8" s="377" customFormat="1" ht="15">
      <c r="A38" s="378"/>
      <c r="B38" s="381" t="s">
        <v>198</v>
      </c>
      <c r="C38" s="305">
        <v>0</v>
      </c>
      <c r="D38" s="296"/>
      <c r="E38" s="297">
        <v>-2275.9</v>
      </c>
      <c r="F38" s="453">
        <f t="shared" si="0"/>
        <v>-1</v>
      </c>
      <c r="H38" s="80"/>
    </row>
    <row r="39" spans="1:8" ht="15">
      <c r="B39" s="8" t="s">
        <v>36</v>
      </c>
      <c r="C39" s="296">
        <v>-3.5</v>
      </c>
      <c r="D39" s="296"/>
      <c r="E39" s="297">
        <v>-0.3</v>
      </c>
      <c r="F39" s="453">
        <f t="shared" si="0"/>
        <v>10.666666666666668</v>
      </c>
      <c r="H39" s="80"/>
    </row>
    <row r="40" spans="1:8" ht="30">
      <c r="B40" s="304" t="s">
        <v>111</v>
      </c>
      <c r="C40" s="296">
        <v>-472.3</v>
      </c>
      <c r="D40" s="296"/>
      <c r="E40" s="297">
        <v>-348.3</v>
      </c>
      <c r="F40" s="453">
        <f t="shared" si="0"/>
        <v>0.35601492965834047</v>
      </c>
      <c r="H40" s="80"/>
    </row>
    <row r="41" spans="1:8" s="377" customFormat="1" ht="15">
      <c r="A41" s="378"/>
      <c r="B41" s="381" t="s">
        <v>199</v>
      </c>
      <c r="C41" s="305">
        <v>0</v>
      </c>
      <c r="D41" s="296"/>
      <c r="E41" s="297">
        <v>-102.9</v>
      </c>
      <c r="F41" s="453">
        <f t="shared" si="0"/>
        <v>-1</v>
      </c>
      <c r="H41" s="80"/>
    </row>
    <row r="42" spans="1:8" s="377" customFormat="1" ht="15.75" thickBot="1">
      <c r="A42" s="378"/>
      <c r="B42" s="381" t="s">
        <v>200</v>
      </c>
      <c r="C42" s="305">
        <v>0</v>
      </c>
      <c r="D42" s="296"/>
      <c r="E42" s="297">
        <v>-3.8</v>
      </c>
      <c r="F42" s="453">
        <f t="shared" si="0"/>
        <v>-1</v>
      </c>
      <c r="H42" s="80"/>
    </row>
    <row r="43" spans="1:8" ht="25.5" customHeight="1" thickBot="1">
      <c r="B43" s="33" t="s">
        <v>68</v>
      </c>
      <c r="C43" s="301">
        <f>SUM(C36:C42)</f>
        <v>-1310</v>
      </c>
      <c r="D43" s="301"/>
      <c r="E43" s="300">
        <f>SUM(E36:E42)</f>
        <v>-478.3</v>
      </c>
      <c r="F43" s="460">
        <f t="shared" si="0"/>
        <v>1.7388668199874557</v>
      </c>
      <c r="H43" s="81"/>
    </row>
    <row r="44" spans="1:8" ht="25.5" customHeight="1" thickBot="1">
      <c r="B44" s="15" t="s">
        <v>37</v>
      </c>
      <c r="C44" s="293">
        <f>C26+C35+C43</f>
        <v>-353.30000000000041</v>
      </c>
      <c r="D44" s="293"/>
      <c r="E44" s="353">
        <f>E26+E35+E43</f>
        <v>1565.4000000000008</v>
      </c>
      <c r="F44" s="459">
        <f t="shared" si="0"/>
        <v>-1.2256931135811935</v>
      </c>
      <c r="H44" s="81"/>
    </row>
    <row r="45" spans="1:8" ht="25.5" customHeight="1">
      <c r="B45" s="14" t="s">
        <v>38</v>
      </c>
      <c r="C45" s="302">
        <v>1747.9</v>
      </c>
      <c r="D45" s="390" t="s">
        <v>214</v>
      </c>
      <c r="E45" s="303">
        <v>342.2</v>
      </c>
      <c r="F45" s="462">
        <f t="shared" si="0"/>
        <v>4.1078316773816486</v>
      </c>
      <c r="H45" s="75"/>
    </row>
    <row r="46" spans="1:8" ht="25.5" customHeight="1" thickBot="1">
      <c r="B46" s="2" t="s">
        <v>39</v>
      </c>
      <c r="C46" s="298">
        <v>2</v>
      </c>
      <c r="D46" s="391"/>
      <c r="E46" s="297">
        <v>-0.7</v>
      </c>
      <c r="F46" s="458">
        <f t="shared" si="0"/>
        <v>-3.8571428571428577</v>
      </c>
      <c r="H46" s="80"/>
    </row>
    <row r="47" spans="1:8" ht="25.5" customHeight="1" thickBot="1">
      <c r="B47" s="15" t="s">
        <v>171</v>
      </c>
      <c r="C47" s="324">
        <f>C45+C44+C46</f>
        <v>1396.5999999999997</v>
      </c>
      <c r="D47" s="392" t="s">
        <v>215</v>
      </c>
      <c r="E47" s="353">
        <f>E45+E44+E46</f>
        <v>1906.9000000000008</v>
      </c>
      <c r="F47" s="459">
        <f t="shared" si="0"/>
        <v>-0.26760711101788287</v>
      </c>
      <c r="H47" s="75"/>
    </row>
    <row r="48" spans="1:8">
      <c r="B48" s="24"/>
      <c r="C48" s="24"/>
      <c r="D48" s="378"/>
      <c r="E48" s="24"/>
      <c r="F48" s="272"/>
    </row>
    <row r="49" spans="2:6" ht="15">
      <c r="B49" s="424" t="s">
        <v>207</v>
      </c>
      <c r="C49" s="24"/>
      <c r="D49" s="378"/>
      <c r="E49" s="24"/>
      <c r="F49" s="272"/>
    </row>
    <row r="50" spans="2:6" ht="15">
      <c r="B50" s="82" t="s">
        <v>170</v>
      </c>
      <c r="C50" s="24"/>
      <c r="D50" s="378"/>
      <c r="E50" s="24"/>
      <c r="F50" s="272"/>
    </row>
    <row r="51" spans="2:6" ht="15">
      <c r="B51" s="424" t="s">
        <v>206</v>
      </c>
      <c r="C51" s="24"/>
      <c r="D51" s="378"/>
      <c r="E51" s="24"/>
      <c r="F51" s="272"/>
    </row>
  </sheetData>
  <mergeCells count="1">
    <mergeCell ref="C2:F2"/>
  </mergeCells>
  <pageMargins left="0.7" right="0.7" top="0.75" bottom="0.75" header="0.3" footer="0.3"/>
  <pageSetup paperSize="9" scale="58" orientation="portrait" horizontalDpi="4294967294" r:id="rId1"/>
  <ignoredErrors>
    <ignoredError sqref="E5"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39"/>
  <sheetViews>
    <sheetView showGridLines="0" zoomScaleNormal="100" workbookViewId="0">
      <pane ySplit="4" topLeftCell="A5" activePane="bottomLeft" state="frozen"/>
      <selection pane="bottomLeft" activeCell="J18" sqref="J18"/>
    </sheetView>
  </sheetViews>
  <sheetFormatPr defaultRowHeight="15"/>
  <cols>
    <col min="1" max="1" width="1.625" style="82" customWidth="1"/>
    <col min="2" max="2" width="52.375" style="1" customWidth="1"/>
    <col min="3" max="8" width="12.625" style="1" customWidth="1"/>
    <col min="9" max="35" width="9" style="82"/>
    <col min="36" max="16384" width="9" style="1"/>
  </cols>
  <sheetData>
    <row r="1" spans="1:35" s="82" customFormat="1" ht="120.75" customHeight="1">
      <c r="A1" s="483" t="s">
        <v>217</v>
      </c>
      <c r="B1" s="483"/>
      <c r="C1" s="483"/>
      <c r="D1" s="483"/>
      <c r="E1" s="483"/>
      <c r="F1" s="483"/>
      <c r="G1" s="483"/>
      <c r="H1" s="483"/>
    </row>
    <row r="2" spans="1:35" ht="20.25" customHeight="1" thickBot="1">
      <c r="B2" s="198" t="s">
        <v>83</v>
      </c>
      <c r="C2" s="82"/>
      <c r="D2" s="82"/>
      <c r="E2" s="82"/>
      <c r="F2" s="82"/>
      <c r="G2" s="82"/>
      <c r="H2" s="82"/>
    </row>
    <row r="3" spans="1:35" ht="20.25" customHeight="1" thickBot="1">
      <c r="B3" s="470" t="s">
        <v>152</v>
      </c>
      <c r="C3" s="463" t="s">
        <v>195</v>
      </c>
      <c r="D3" s="464"/>
      <c r="E3" s="465"/>
      <c r="F3" s="463" t="s">
        <v>194</v>
      </c>
      <c r="G3" s="464"/>
      <c r="H3" s="465"/>
    </row>
    <row r="4" spans="1:35" ht="20.25" customHeight="1" thickBot="1">
      <c r="B4" s="472"/>
      <c r="C4" s="201">
        <v>2015</v>
      </c>
      <c r="D4" s="4">
        <v>2014</v>
      </c>
      <c r="E4" s="5" t="s">
        <v>52</v>
      </c>
      <c r="F4" s="201">
        <v>2015</v>
      </c>
      <c r="G4" s="4">
        <v>2014</v>
      </c>
      <c r="H4" s="5" t="s">
        <v>52</v>
      </c>
      <c r="I4" s="123"/>
      <c r="J4" s="123"/>
      <c r="K4" s="123"/>
      <c r="L4" s="442"/>
    </row>
    <row r="5" spans="1:35" ht="20.25" customHeight="1" thickBot="1">
      <c r="B5" s="199" t="s">
        <v>144</v>
      </c>
      <c r="C5" s="17">
        <f>C23+C7</f>
        <v>16349090</v>
      </c>
      <c r="D5" s="18">
        <f>D7+D23</f>
        <v>16250497</v>
      </c>
      <c r="E5" s="398">
        <f>IFERROR((C5-D5)/D5,"n/d")</f>
        <v>6.0670759792762034E-3</v>
      </c>
      <c r="F5" s="17">
        <f>F23+F7</f>
        <v>16349090</v>
      </c>
      <c r="G5" s="18">
        <f>G7+G23</f>
        <v>16250497</v>
      </c>
      <c r="H5" s="398">
        <f>IFERROR((F5-G5)/G5,"n/d")</f>
        <v>6.0670759792762034E-3</v>
      </c>
      <c r="I5" s="20"/>
      <c r="J5" s="20"/>
      <c r="K5" s="20"/>
      <c r="L5" s="442"/>
    </row>
    <row r="6" spans="1:35" s="195" customFormat="1" ht="20.25" customHeight="1">
      <c r="A6" s="82"/>
      <c r="B6" s="115" t="s">
        <v>129</v>
      </c>
      <c r="C6" s="19"/>
      <c r="D6" s="20"/>
      <c r="E6" s="399"/>
      <c r="F6" s="19"/>
      <c r="G6" s="20"/>
      <c r="H6" s="399"/>
      <c r="I6" s="123"/>
      <c r="J6" s="123"/>
      <c r="K6" s="123"/>
      <c r="L6" s="443"/>
      <c r="M6" s="441"/>
      <c r="N6" s="441"/>
      <c r="O6" s="441"/>
      <c r="P6" s="441"/>
      <c r="Q6" s="441"/>
      <c r="R6" s="441"/>
      <c r="S6" s="441"/>
      <c r="T6" s="441"/>
      <c r="U6" s="441"/>
      <c r="V6" s="441"/>
      <c r="W6" s="441"/>
      <c r="X6" s="441"/>
      <c r="Y6" s="441"/>
      <c r="Z6" s="441"/>
      <c r="AA6" s="441"/>
      <c r="AB6" s="441"/>
      <c r="AC6" s="441"/>
      <c r="AD6" s="441"/>
      <c r="AE6" s="441"/>
      <c r="AF6" s="441"/>
      <c r="AG6" s="441"/>
      <c r="AH6" s="441"/>
      <c r="AI6" s="441"/>
    </row>
    <row r="7" spans="1:35" ht="20.25" customHeight="1">
      <c r="A7" s="441"/>
      <c r="B7" s="116" t="s">
        <v>130</v>
      </c>
      <c r="C7" s="122">
        <f>C8+C10+C11</f>
        <v>12377021</v>
      </c>
      <c r="D7" s="123">
        <f>D8+D10+D11</f>
        <v>12023369</v>
      </c>
      <c r="E7" s="400">
        <f t="shared" ref="E7:E31" si="0">IFERROR((C7-D7)/D7,"n/d")</f>
        <v>2.9413719232937126E-2</v>
      </c>
      <c r="F7" s="122">
        <f>F8+F10+F11</f>
        <v>12377021</v>
      </c>
      <c r="G7" s="123">
        <f>G8+G10+G11</f>
        <v>12023369</v>
      </c>
      <c r="H7" s="400">
        <f t="shared" ref="H7:H13" si="1">IFERROR((F7-G7)/G7,"n/d")</f>
        <v>2.9413719232937126E-2</v>
      </c>
      <c r="I7" s="20"/>
      <c r="J7" s="20"/>
      <c r="K7" s="20"/>
      <c r="L7" s="442"/>
    </row>
    <row r="8" spans="1:35" ht="20.25" customHeight="1">
      <c r="B8" s="117" t="s">
        <v>131</v>
      </c>
      <c r="C8" s="229">
        <v>4374517</v>
      </c>
      <c r="D8" s="230">
        <v>4255544</v>
      </c>
      <c r="E8" s="401">
        <f t="shared" si="0"/>
        <v>2.7957177742728073E-2</v>
      </c>
      <c r="F8" s="229">
        <v>4374517</v>
      </c>
      <c r="G8" s="230">
        <v>4255544</v>
      </c>
      <c r="H8" s="401">
        <f t="shared" si="1"/>
        <v>2.7957177742728073E-2</v>
      </c>
      <c r="I8" s="123"/>
      <c r="J8" s="123"/>
      <c r="K8" s="123"/>
      <c r="L8" s="442"/>
    </row>
    <row r="9" spans="1:35" ht="20.25" customHeight="1">
      <c r="B9" s="118" t="s">
        <v>132</v>
      </c>
      <c r="C9" s="231">
        <v>886305</v>
      </c>
      <c r="D9" s="232">
        <v>771481</v>
      </c>
      <c r="E9" s="401">
        <f t="shared" si="0"/>
        <v>0.14883581060324233</v>
      </c>
      <c r="F9" s="231">
        <v>886305</v>
      </c>
      <c r="G9" s="232">
        <v>771481</v>
      </c>
      <c r="H9" s="401">
        <f t="shared" si="1"/>
        <v>0.14883581060324233</v>
      </c>
      <c r="I9" s="20"/>
      <c r="J9" s="20"/>
      <c r="K9" s="20"/>
      <c r="L9" s="442"/>
    </row>
    <row r="10" spans="1:35" ht="20.25" customHeight="1">
      <c r="B10" s="117" t="s">
        <v>133</v>
      </c>
      <c r="C10" s="229">
        <v>6519311</v>
      </c>
      <c r="D10" s="230">
        <v>6644687</v>
      </c>
      <c r="E10" s="401">
        <f t="shared" si="0"/>
        <v>-1.8868608859980915E-2</v>
      </c>
      <c r="F10" s="229">
        <v>6519311</v>
      </c>
      <c r="G10" s="230">
        <v>6644687</v>
      </c>
      <c r="H10" s="401">
        <f t="shared" si="1"/>
        <v>-1.8868608859980915E-2</v>
      </c>
      <c r="I10" s="20"/>
      <c r="J10" s="20"/>
      <c r="K10" s="20"/>
      <c r="L10" s="442"/>
    </row>
    <row r="11" spans="1:35" ht="20.25" customHeight="1">
      <c r="B11" s="117" t="s">
        <v>134</v>
      </c>
      <c r="C11" s="229">
        <v>1483193</v>
      </c>
      <c r="D11" s="230">
        <v>1123138</v>
      </c>
      <c r="E11" s="401">
        <f t="shared" si="0"/>
        <v>0.32057948355411359</v>
      </c>
      <c r="F11" s="229">
        <v>1483193</v>
      </c>
      <c r="G11" s="230">
        <v>1123138</v>
      </c>
      <c r="H11" s="401">
        <f t="shared" si="1"/>
        <v>0.32057948355411359</v>
      </c>
      <c r="I11" s="444"/>
      <c r="J11" s="445"/>
      <c r="K11" s="445"/>
      <c r="L11" s="444"/>
    </row>
    <row r="12" spans="1:35" ht="20.25" customHeight="1" thickBot="1">
      <c r="B12" s="128" t="s">
        <v>135</v>
      </c>
      <c r="C12" s="393">
        <v>5990051</v>
      </c>
      <c r="D12" s="205">
        <v>6221111</v>
      </c>
      <c r="E12" s="402">
        <f t="shared" si="0"/>
        <v>-3.7141275891074764E-2</v>
      </c>
      <c r="F12" s="393">
        <v>5990051</v>
      </c>
      <c r="G12" s="205">
        <v>6221111</v>
      </c>
      <c r="H12" s="402">
        <f t="shared" si="1"/>
        <v>-3.7141275891074764E-2</v>
      </c>
      <c r="I12" s="446"/>
      <c r="J12" s="84"/>
      <c r="K12" s="84"/>
      <c r="L12" s="446"/>
    </row>
    <row r="13" spans="1:35" ht="20.25" customHeight="1">
      <c r="B13" s="131" t="s">
        <v>138</v>
      </c>
      <c r="C13" s="171">
        <v>87</v>
      </c>
      <c r="D13" s="395">
        <v>85.3</v>
      </c>
      <c r="E13" s="401">
        <f t="shared" si="0"/>
        <v>1.9929660023446694E-2</v>
      </c>
      <c r="F13" s="171">
        <v>86.4</v>
      </c>
      <c r="G13" s="395">
        <v>85</v>
      </c>
      <c r="H13" s="401">
        <f t="shared" si="1"/>
        <v>1.6470588235294185E-2</v>
      </c>
      <c r="I13" s="442"/>
      <c r="J13" s="442"/>
      <c r="K13" s="442"/>
      <c r="L13" s="442"/>
    </row>
    <row r="14" spans="1:35" ht="20.25" customHeight="1">
      <c r="B14" s="119" t="s">
        <v>157</v>
      </c>
      <c r="C14" s="394">
        <v>0.10100000000000001</v>
      </c>
      <c r="D14" s="396">
        <v>8.7999999999999995E-2</v>
      </c>
      <c r="E14" s="403" t="s">
        <v>211</v>
      </c>
      <c r="F14" s="394">
        <v>0.10100000000000001</v>
      </c>
      <c r="G14" s="396">
        <v>8.7999999999999995E-2</v>
      </c>
      <c r="H14" s="403" t="s">
        <v>211</v>
      </c>
    </row>
    <row r="15" spans="1:35" ht="20.25" customHeight="1" thickBot="1">
      <c r="B15" s="119" t="s">
        <v>139</v>
      </c>
      <c r="C15" s="200">
        <v>2.0699999999999998</v>
      </c>
      <c r="D15" s="202">
        <v>1.93</v>
      </c>
      <c r="E15" s="404">
        <f t="shared" si="0"/>
        <v>7.2538860103626895E-2</v>
      </c>
      <c r="F15" s="200">
        <v>2.0699999999999998</v>
      </c>
      <c r="G15" s="202">
        <v>1.93</v>
      </c>
      <c r="H15" s="404">
        <f t="shared" ref="H15:H21" si="2">IFERROR((F15-G15)/G15,"n/d")</f>
        <v>7.2538860103626895E-2</v>
      </c>
    </row>
    <row r="16" spans="1:35" ht="20.25" customHeight="1">
      <c r="B16" s="129" t="s">
        <v>136</v>
      </c>
      <c r="C16" s="122">
        <f>C17+C19+C20</f>
        <v>12391326</v>
      </c>
      <c r="D16" s="123">
        <f>D17+D19+D20</f>
        <v>11981389</v>
      </c>
      <c r="E16" s="400">
        <f t="shared" si="0"/>
        <v>3.4214480474676186E-2</v>
      </c>
      <c r="F16" s="122">
        <f>F17+F19+F20</f>
        <v>12383965</v>
      </c>
      <c r="G16" s="123">
        <f>G17+G19+G20</f>
        <v>11983794</v>
      </c>
      <c r="H16" s="400">
        <f t="shared" si="2"/>
        <v>3.3392680147873034E-2</v>
      </c>
      <c r="I16" s="447"/>
      <c r="J16" s="84"/>
      <c r="K16" s="84"/>
      <c r="L16" s="447"/>
    </row>
    <row r="17" spans="1:35" ht="20.25" customHeight="1">
      <c r="B17" s="117" t="s">
        <v>131</v>
      </c>
      <c r="C17" s="229">
        <v>4397999</v>
      </c>
      <c r="D17" s="230">
        <v>4243880</v>
      </c>
      <c r="E17" s="401">
        <f t="shared" si="0"/>
        <v>3.6315588565180919E-2</v>
      </c>
      <c r="F17" s="229">
        <v>4400770</v>
      </c>
      <c r="G17" s="230">
        <v>4235665</v>
      </c>
      <c r="H17" s="401">
        <f t="shared" si="2"/>
        <v>3.8979711568313355E-2</v>
      </c>
      <c r="I17" s="124"/>
      <c r="J17" s="124"/>
      <c r="K17" s="124"/>
      <c r="L17" s="442"/>
    </row>
    <row r="18" spans="1:35" ht="20.25" customHeight="1">
      <c r="B18" s="118" t="s">
        <v>132</v>
      </c>
      <c r="C18" s="229">
        <v>881296</v>
      </c>
      <c r="D18" s="230">
        <v>759922</v>
      </c>
      <c r="E18" s="401">
        <f t="shared" si="0"/>
        <v>0.15971902379454733</v>
      </c>
      <c r="F18" s="229">
        <v>871061</v>
      </c>
      <c r="G18" s="230">
        <v>748119</v>
      </c>
      <c r="H18" s="401">
        <f t="shared" si="2"/>
        <v>0.16433481839119177</v>
      </c>
      <c r="I18" s="95"/>
      <c r="J18" s="447"/>
      <c r="K18" s="95"/>
      <c r="L18" s="442"/>
    </row>
    <row r="19" spans="1:35" ht="20.25" customHeight="1">
      <c r="B19" s="117" t="s">
        <v>133</v>
      </c>
      <c r="C19" s="229">
        <v>6532488</v>
      </c>
      <c r="D19" s="230">
        <v>6670820</v>
      </c>
      <c r="E19" s="401">
        <f t="shared" si="0"/>
        <v>-2.0736880923184854E-2</v>
      </c>
      <c r="F19" s="229">
        <v>6551416</v>
      </c>
      <c r="G19" s="230">
        <v>6710108</v>
      </c>
      <c r="H19" s="401">
        <f t="shared" si="2"/>
        <v>-2.3649693864837944E-2</v>
      </c>
      <c r="I19" s="447"/>
      <c r="J19" s="447"/>
      <c r="K19" s="447"/>
      <c r="L19" s="442"/>
    </row>
    <row r="20" spans="1:35" ht="20.25" customHeight="1">
      <c r="B20" s="117" t="s">
        <v>134</v>
      </c>
      <c r="C20" s="229">
        <v>1460839</v>
      </c>
      <c r="D20" s="230">
        <v>1066689</v>
      </c>
      <c r="E20" s="401">
        <f t="shared" si="0"/>
        <v>0.36950788842858601</v>
      </c>
      <c r="F20" s="229">
        <v>1431779</v>
      </c>
      <c r="G20" s="230">
        <v>1038021</v>
      </c>
      <c r="H20" s="401">
        <f t="shared" si="2"/>
        <v>0.37933529283126255</v>
      </c>
      <c r="I20" s="448"/>
      <c r="J20" s="442"/>
      <c r="K20" s="442"/>
      <c r="L20" s="442"/>
    </row>
    <row r="21" spans="1:35" ht="20.25" customHeight="1" thickBot="1">
      <c r="B21" s="130" t="s">
        <v>137</v>
      </c>
      <c r="C21" s="393">
        <v>6031638</v>
      </c>
      <c r="D21" s="205">
        <v>6242450</v>
      </c>
      <c r="E21" s="402">
        <f t="shared" si="0"/>
        <v>-3.377071502374869E-2</v>
      </c>
      <c r="F21" s="393">
        <v>6068444</v>
      </c>
      <c r="G21" s="205">
        <v>6258700</v>
      </c>
      <c r="H21" s="402">
        <f t="shared" si="2"/>
        <v>-3.0398645086040232E-2</v>
      </c>
      <c r="I21" s="448"/>
      <c r="J21" s="442"/>
      <c r="K21" s="442"/>
      <c r="L21" s="442"/>
    </row>
    <row r="22" spans="1:35" ht="20.25" customHeight="1">
      <c r="B22" s="126" t="s">
        <v>140</v>
      </c>
      <c r="C22" s="125"/>
      <c r="D22" s="95"/>
      <c r="E22" s="405"/>
      <c r="F22" s="125"/>
      <c r="G22" s="95"/>
      <c r="H22" s="405"/>
    </row>
    <row r="23" spans="1:35" ht="20.25" customHeight="1">
      <c r="B23" s="116" t="s">
        <v>130</v>
      </c>
      <c r="C23" s="122">
        <f>SUM(C24:C26)</f>
        <v>3972069</v>
      </c>
      <c r="D23" s="123">
        <f t="shared" ref="D23" si="3">SUM(D24:D26)</f>
        <v>4227128</v>
      </c>
      <c r="E23" s="400">
        <f t="shared" si="0"/>
        <v>-6.0338603420573025E-2</v>
      </c>
      <c r="F23" s="122">
        <f>SUM(F24:F26)</f>
        <v>3972069</v>
      </c>
      <c r="G23" s="123">
        <f t="shared" ref="G23" si="4">SUM(G24:G26)</f>
        <v>4227128</v>
      </c>
      <c r="H23" s="400">
        <f t="shared" ref="H23:H28" si="5">IFERROR((F23-G23)/G23,"n/d")</f>
        <v>-6.0338603420573025E-2</v>
      </c>
    </row>
    <row r="24" spans="1:35" ht="20.25" customHeight="1">
      <c r="B24" s="117" t="s">
        <v>141</v>
      </c>
      <c r="C24" s="229">
        <v>41517</v>
      </c>
      <c r="D24" s="230">
        <v>66578</v>
      </c>
      <c r="E24" s="401">
        <f t="shared" si="0"/>
        <v>-0.37641563279161283</v>
      </c>
      <c r="F24" s="229">
        <v>41517</v>
      </c>
      <c r="G24" s="230">
        <v>66578</v>
      </c>
      <c r="H24" s="401">
        <f t="shared" si="5"/>
        <v>-0.37641563279161283</v>
      </c>
    </row>
    <row r="25" spans="1:35" ht="20.25" customHeight="1">
      <c r="B25" s="117" t="s">
        <v>133</v>
      </c>
      <c r="C25" s="229">
        <v>3737282</v>
      </c>
      <c r="D25" s="230">
        <v>3923778</v>
      </c>
      <c r="E25" s="401">
        <f t="shared" si="0"/>
        <v>-4.7529702241054413E-2</v>
      </c>
      <c r="F25" s="229">
        <v>3737282</v>
      </c>
      <c r="G25" s="230">
        <v>3923778</v>
      </c>
      <c r="H25" s="401">
        <f t="shared" si="5"/>
        <v>-4.7529702241054413E-2</v>
      </c>
    </row>
    <row r="26" spans="1:35" s="195" customFormat="1" ht="20.25" customHeight="1" thickBot="1">
      <c r="A26" s="82"/>
      <c r="B26" s="117" t="s">
        <v>142</v>
      </c>
      <c r="C26" s="229">
        <v>193270</v>
      </c>
      <c r="D26" s="230">
        <v>236772</v>
      </c>
      <c r="E26" s="401">
        <f t="shared" si="0"/>
        <v>-0.18372949504164343</v>
      </c>
      <c r="F26" s="229">
        <v>193270</v>
      </c>
      <c r="G26" s="230">
        <v>236772</v>
      </c>
      <c r="H26" s="401">
        <f t="shared" si="5"/>
        <v>-0.18372949504164343</v>
      </c>
      <c r="I26" s="441"/>
      <c r="J26" s="441"/>
      <c r="K26" s="441"/>
      <c r="L26" s="441"/>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row>
    <row r="27" spans="1:35" ht="20.25" customHeight="1" thickBot="1">
      <c r="B27" s="132" t="s">
        <v>143</v>
      </c>
      <c r="C27" s="425">
        <v>18.3</v>
      </c>
      <c r="D27" s="426">
        <v>17.899999999999999</v>
      </c>
      <c r="E27" s="406">
        <f t="shared" si="0"/>
        <v>2.2346368715083921E-2</v>
      </c>
      <c r="F27" s="425">
        <v>17.8</v>
      </c>
      <c r="G27" s="426">
        <v>17.2</v>
      </c>
      <c r="H27" s="406">
        <f t="shared" si="5"/>
        <v>3.4883720930232641E-2</v>
      </c>
    </row>
    <row r="28" spans="1:35" ht="20.25" customHeight="1">
      <c r="A28" s="441"/>
      <c r="B28" s="133" t="s">
        <v>136</v>
      </c>
      <c r="C28" s="233">
        <f>SUM(C29:C31)</f>
        <v>4006108</v>
      </c>
      <c r="D28" s="219">
        <f t="shared" ref="D28" si="6">SUM(D29:D31)</f>
        <v>4285747</v>
      </c>
      <c r="E28" s="407">
        <f t="shared" si="0"/>
        <v>-6.524860193567189E-2</v>
      </c>
      <c r="F28" s="233">
        <f>SUM(F29:F31)</f>
        <v>4037377</v>
      </c>
      <c r="G28" s="219">
        <f t="shared" ref="G28" si="7">SUM(G29:G31)</f>
        <v>4341892</v>
      </c>
      <c r="H28" s="407">
        <f t="shared" si="5"/>
        <v>-7.0134171923207672E-2</v>
      </c>
    </row>
    <row r="29" spans="1:35" ht="20.25" customHeight="1">
      <c r="B29" s="117" t="s">
        <v>141</v>
      </c>
      <c r="C29" s="229">
        <v>61165</v>
      </c>
      <c r="D29" s="230">
        <v>79253</v>
      </c>
      <c r="E29" s="401">
        <f>IFERROR((C29-D29)/D29,"n/d")</f>
        <v>-0.22823110797067619</v>
      </c>
      <c r="F29" s="229">
        <v>64569</v>
      </c>
      <c r="G29" s="230">
        <v>78516</v>
      </c>
      <c r="H29" s="401">
        <f>IFERROR((F29-G29)/G29,"n/d")</f>
        <v>-0.17763258444138774</v>
      </c>
    </row>
    <row r="30" spans="1:35" ht="20.25" customHeight="1">
      <c r="B30" s="117" t="s">
        <v>133</v>
      </c>
      <c r="C30" s="229">
        <v>3755130</v>
      </c>
      <c r="D30" s="230">
        <v>3975410</v>
      </c>
      <c r="E30" s="401">
        <f t="shared" si="0"/>
        <v>-5.5410636890283013E-2</v>
      </c>
      <c r="F30" s="229">
        <v>3776276</v>
      </c>
      <c r="G30" s="230">
        <v>4033509</v>
      </c>
      <c r="H30" s="401">
        <f t="shared" ref="H30:H31" si="8">IFERROR((F30-G30)/G30,"n/d")</f>
        <v>-6.3773999264660125E-2</v>
      </c>
    </row>
    <row r="31" spans="1:35" ht="20.25" customHeight="1" thickBot="1">
      <c r="B31" s="120" t="s">
        <v>142</v>
      </c>
      <c r="C31" s="234">
        <v>189813</v>
      </c>
      <c r="D31" s="235">
        <v>231084</v>
      </c>
      <c r="E31" s="404">
        <f t="shared" si="0"/>
        <v>-0.17859739315573558</v>
      </c>
      <c r="F31" s="234">
        <v>196532</v>
      </c>
      <c r="G31" s="235">
        <v>229867</v>
      </c>
      <c r="H31" s="404">
        <f t="shared" si="8"/>
        <v>-0.14501864121426739</v>
      </c>
    </row>
    <row r="32" spans="1:35" s="82" customFormat="1"/>
    <row r="33" s="82" customFormat="1"/>
    <row r="34" s="82" customFormat="1"/>
    <row r="35" s="82" customFormat="1"/>
    <row r="36" s="82" customFormat="1"/>
    <row r="37" s="82" customFormat="1"/>
    <row r="38" s="82" customFormat="1"/>
    <row r="39" s="82" customFormat="1"/>
    <row r="40" s="82" customFormat="1"/>
    <row r="41" s="82" customFormat="1"/>
    <row r="42" s="82" customFormat="1"/>
    <row r="43" s="82" customFormat="1"/>
    <row r="44" s="82" customFormat="1"/>
    <row r="45" s="82" customFormat="1"/>
    <row r="46" s="82" customFormat="1"/>
    <row r="47" s="82" customFormat="1"/>
    <row r="48" s="82" customFormat="1"/>
    <row r="49" s="82" customFormat="1"/>
    <row r="50" s="82" customFormat="1"/>
    <row r="51" s="82" customFormat="1"/>
    <row r="52" s="82" customFormat="1"/>
    <row r="53" s="82" customFormat="1"/>
    <row r="54" s="82" customFormat="1"/>
    <row r="55" s="82" customFormat="1"/>
    <row r="56" s="82" customFormat="1"/>
    <row r="57" s="82" customFormat="1"/>
    <row r="58" s="82" customFormat="1"/>
    <row r="59" s="82" customFormat="1"/>
    <row r="60" s="82" customFormat="1"/>
    <row r="61" s="82" customFormat="1"/>
    <row r="62" s="82" customFormat="1"/>
    <row r="63" s="82" customFormat="1"/>
    <row r="64" s="82" customFormat="1"/>
    <row r="65" s="82" customFormat="1"/>
    <row r="66" s="82" customFormat="1"/>
    <row r="67" s="82" customFormat="1"/>
    <row r="68" s="82" customFormat="1"/>
    <row r="69" s="82" customFormat="1"/>
    <row r="70" s="82" customFormat="1"/>
    <row r="71" s="82" customFormat="1"/>
    <row r="72" s="82" customFormat="1"/>
    <row r="73" s="82" customFormat="1"/>
    <row r="74" s="82" customFormat="1"/>
    <row r="75" s="82" customFormat="1"/>
    <row r="76" s="82" customFormat="1"/>
    <row r="77" s="82" customFormat="1"/>
    <row r="78" s="82" customFormat="1"/>
    <row r="79" s="82" customFormat="1"/>
    <row r="80" s="82" customFormat="1"/>
    <row r="81" s="82" customFormat="1"/>
    <row r="82" s="82" customFormat="1"/>
    <row r="83" s="82" customFormat="1"/>
    <row r="84" s="82" customFormat="1"/>
    <row r="85" s="82" customFormat="1"/>
    <row r="86" s="82" customFormat="1"/>
    <row r="87" s="82" customFormat="1"/>
    <row r="88" s="82" customFormat="1"/>
    <row r="89" s="82" customFormat="1"/>
    <row r="90" s="82" customFormat="1"/>
    <row r="91" s="82" customFormat="1"/>
    <row r="92" s="82" customFormat="1"/>
    <row r="93" s="82" customFormat="1"/>
    <row r="94" s="82" customFormat="1"/>
    <row r="95" s="82" customFormat="1"/>
    <row r="96" s="82" customFormat="1"/>
    <row r="97" s="82" customFormat="1"/>
    <row r="98" s="82" customFormat="1"/>
    <row r="99" s="82" customFormat="1"/>
    <row r="100" s="82" customFormat="1"/>
    <row r="101" s="82" customFormat="1"/>
    <row r="102" s="82" customFormat="1"/>
    <row r="103" s="82" customFormat="1"/>
    <row r="104" s="82" customFormat="1"/>
    <row r="105" s="82" customFormat="1"/>
    <row r="106" s="82" customFormat="1"/>
    <row r="107" s="82" customFormat="1"/>
    <row r="108" s="82" customFormat="1"/>
    <row r="109" s="82" customFormat="1"/>
    <row r="110" s="82" customFormat="1"/>
    <row r="111" s="82" customFormat="1"/>
    <row r="112" s="82" customFormat="1"/>
    <row r="113" s="82" customFormat="1"/>
    <row r="114" s="82" customFormat="1"/>
    <row r="115" s="82" customFormat="1"/>
    <row r="116" s="82" customFormat="1"/>
    <row r="117" s="82" customFormat="1"/>
    <row r="118" s="82" customFormat="1"/>
    <row r="119" s="82" customFormat="1"/>
    <row r="120" s="82" customFormat="1"/>
    <row r="121" s="82" customFormat="1"/>
    <row r="122" s="82" customFormat="1"/>
    <row r="123" s="82" customFormat="1"/>
    <row r="124" s="82" customFormat="1"/>
    <row r="125" s="82" customFormat="1"/>
    <row r="126" s="82" customFormat="1"/>
    <row r="127" s="82" customFormat="1"/>
    <row r="128" s="82" customFormat="1"/>
    <row r="129" s="82" customFormat="1"/>
    <row r="130" s="82" customFormat="1"/>
    <row r="131" s="82" customFormat="1"/>
    <row r="132" s="82" customFormat="1"/>
    <row r="133" s="82" customFormat="1"/>
    <row r="134" s="82" customFormat="1"/>
    <row r="135" s="82" customFormat="1"/>
    <row r="136" s="82" customFormat="1"/>
    <row r="137" s="82" customFormat="1"/>
    <row r="138" s="82" customFormat="1"/>
    <row r="139" s="82" customFormat="1"/>
  </sheetData>
  <mergeCells count="4">
    <mergeCell ref="C3:E3"/>
    <mergeCell ref="B3:B4"/>
    <mergeCell ref="A1:H1"/>
    <mergeCell ref="F3:H3"/>
  </mergeCells>
  <pageMargins left="0.7" right="0.7" top="0.75" bottom="0.75" header="0.3" footer="0.3"/>
  <pageSetup paperSize="9" scale="59" orientation="portrait" horizontalDpi="4294967294" r:id="rId1"/>
  <colBreaks count="1" manualBreakCount="1">
    <brk id="5" max="1048575" man="1"/>
  </colBreaks>
  <ignoredErrors>
    <ignoredError sqref="E7 E16 E23 E28" formula="1"/>
    <ignoredError sqref="C23:D23 F23:G23"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2"/>
  <sheetViews>
    <sheetView showGridLines="0" zoomScale="115" zoomScaleNormal="115" workbookViewId="0">
      <pane ySplit="3" topLeftCell="A4" activePane="bottomLeft" state="frozen"/>
      <selection pane="bottomLeft" activeCell="J12" sqref="J12"/>
    </sheetView>
  </sheetViews>
  <sheetFormatPr defaultRowHeight="14.25"/>
  <cols>
    <col min="1" max="1" width="1.625" style="378" customWidth="1"/>
    <col min="2" max="2" width="30.75" customWidth="1"/>
    <col min="3" max="5" width="12.625" customWidth="1"/>
    <col min="6" max="8" width="12.625" style="377" customWidth="1"/>
    <col min="9" max="33" width="9" style="378"/>
  </cols>
  <sheetData>
    <row r="1" spans="2:15" s="378" customFormat="1" ht="50.25" customHeight="1" thickBot="1">
      <c r="B1" s="25" t="s">
        <v>83</v>
      </c>
    </row>
    <row r="2" spans="2:15" ht="20.25" customHeight="1" thickBot="1">
      <c r="B2" s="476" t="s">
        <v>62</v>
      </c>
      <c r="C2" s="463" t="s">
        <v>195</v>
      </c>
      <c r="D2" s="464"/>
      <c r="E2" s="465"/>
      <c r="F2" s="463" t="s">
        <v>194</v>
      </c>
      <c r="G2" s="464"/>
      <c r="H2" s="465"/>
    </row>
    <row r="3" spans="2:15" ht="20.25" customHeight="1" thickBot="1">
      <c r="B3" s="477"/>
      <c r="C3" s="113">
        <v>2015</v>
      </c>
      <c r="D3" s="11">
        <v>2014</v>
      </c>
      <c r="E3" s="10" t="s">
        <v>52</v>
      </c>
      <c r="F3" s="113">
        <v>2015</v>
      </c>
      <c r="G3" s="11">
        <v>2014</v>
      </c>
      <c r="H3" s="10" t="s">
        <v>52</v>
      </c>
      <c r="I3" s="429"/>
      <c r="J3" s="429"/>
      <c r="K3" s="429"/>
      <c r="L3" s="429"/>
      <c r="M3" s="429"/>
      <c r="N3" s="429"/>
      <c r="O3" s="429"/>
    </row>
    <row r="4" spans="2:15" ht="25.5" customHeight="1">
      <c r="B4" s="96" t="s">
        <v>173</v>
      </c>
      <c r="C4" s="306">
        <v>0.2465</v>
      </c>
      <c r="D4" s="307">
        <v>0.23599999999999999</v>
      </c>
      <c r="E4" s="409">
        <f t="shared" ref="E4:E27" si="0">IFERROR((C4-D4)/D4,"n/d")</f>
        <v>4.4491525423728855E-2</v>
      </c>
      <c r="F4" s="306">
        <v>0.2429</v>
      </c>
      <c r="G4" s="307">
        <v>0.2301</v>
      </c>
      <c r="H4" s="409">
        <f t="shared" ref="H4:H26" si="1">IFERROR((F4-G4)/G4,"n/d")</f>
        <v>5.5627987831377686E-2</v>
      </c>
      <c r="I4" s="432"/>
      <c r="J4" s="432"/>
      <c r="K4" s="432"/>
      <c r="L4" s="432"/>
      <c r="M4" s="429"/>
      <c r="N4" s="429"/>
      <c r="O4" s="429"/>
    </row>
    <row r="5" spans="2:15" ht="25.5" customHeight="1">
      <c r="B5" s="97" t="s">
        <v>61</v>
      </c>
      <c r="C5" s="308">
        <v>0.13350000000000001</v>
      </c>
      <c r="D5" s="309">
        <v>0.13519999999999999</v>
      </c>
      <c r="E5" s="410">
        <f t="shared" si="0"/>
        <v>-1.2573964497041267E-2</v>
      </c>
      <c r="F5" s="308">
        <v>0.13400000000000001</v>
      </c>
      <c r="G5" s="309">
        <v>0.13350000000000001</v>
      </c>
      <c r="H5" s="410">
        <f t="shared" si="1"/>
        <v>3.7453183520599282E-3</v>
      </c>
      <c r="I5" s="432"/>
      <c r="J5" s="432"/>
      <c r="K5" s="432"/>
      <c r="L5" s="432"/>
      <c r="M5" s="429"/>
      <c r="N5" s="429"/>
      <c r="O5" s="429"/>
    </row>
    <row r="6" spans="2:15" ht="25.5" customHeight="1">
      <c r="B6" s="97" t="s">
        <v>174</v>
      </c>
      <c r="C6" s="310">
        <v>0.113</v>
      </c>
      <c r="D6" s="311">
        <v>0.1008</v>
      </c>
      <c r="E6" s="411">
        <f t="shared" si="0"/>
        <v>0.12103174603174606</v>
      </c>
      <c r="F6" s="310">
        <v>0.1089</v>
      </c>
      <c r="G6" s="311">
        <v>9.6699999999999994E-2</v>
      </c>
      <c r="H6" s="411">
        <f t="shared" si="1"/>
        <v>0.12616339193381595</v>
      </c>
      <c r="I6" s="432"/>
      <c r="J6" s="432"/>
      <c r="K6" s="432"/>
      <c r="L6" s="432"/>
      <c r="M6" s="429"/>
      <c r="N6" s="429"/>
      <c r="O6" s="429"/>
    </row>
    <row r="7" spans="2:15" ht="18" customHeight="1">
      <c r="B7" s="85" t="s">
        <v>53</v>
      </c>
      <c r="C7" s="114">
        <v>1.4200000000000001E-2</v>
      </c>
      <c r="D7" s="312">
        <v>1.6799999999999999E-2</v>
      </c>
      <c r="E7" s="412">
        <f t="shared" si="0"/>
        <v>-0.15476190476190466</v>
      </c>
      <c r="F7" s="114">
        <v>1.4200000000000001E-2</v>
      </c>
      <c r="G7" s="312">
        <v>1.61E-2</v>
      </c>
      <c r="H7" s="412">
        <f t="shared" si="1"/>
        <v>-0.11801242236024838</v>
      </c>
      <c r="I7" s="433"/>
      <c r="J7" s="433"/>
      <c r="K7" s="433"/>
      <c r="L7" s="433"/>
      <c r="M7" s="429"/>
      <c r="N7" s="429"/>
      <c r="O7" s="429"/>
    </row>
    <row r="8" spans="2:15" ht="18" customHeight="1">
      <c r="B8" s="85" t="s">
        <v>54</v>
      </c>
      <c r="C8" s="114">
        <v>8.5000000000000006E-3</v>
      </c>
      <c r="D8" s="312">
        <v>8.9999999999999993E-3</v>
      </c>
      <c r="E8" s="412">
        <f t="shared" si="0"/>
        <v>-5.5555555555555414E-2</v>
      </c>
      <c r="F8" s="114">
        <v>7.9000000000000008E-3</v>
      </c>
      <c r="G8" s="312">
        <v>9.2999999999999992E-3</v>
      </c>
      <c r="H8" s="412">
        <f t="shared" si="1"/>
        <v>-0.15053763440860199</v>
      </c>
      <c r="I8" s="433"/>
      <c r="J8" s="433"/>
      <c r="K8" s="433"/>
      <c r="L8" s="433"/>
      <c r="M8" s="429"/>
      <c r="N8" s="429"/>
      <c r="O8" s="429"/>
    </row>
    <row r="9" spans="2:15" ht="18" customHeight="1">
      <c r="B9" s="85" t="s">
        <v>55</v>
      </c>
      <c r="C9" s="114">
        <v>5.7999999999999996E-3</v>
      </c>
      <c r="D9" s="312">
        <v>6.3E-3</v>
      </c>
      <c r="E9" s="412">
        <f t="shared" si="0"/>
        <v>-7.936507936507943E-2</v>
      </c>
      <c r="F9" s="114">
        <v>4.5999999999999999E-3</v>
      </c>
      <c r="G9" s="312">
        <v>5.1999999999999998E-3</v>
      </c>
      <c r="H9" s="412">
        <f t="shared" si="1"/>
        <v>-0.11538461538461536</v>
      </c>
      <c r="I9" s="433"/>
      <c r="J9" s="433"/>
      <c r="K9" s="433"/>
      <c r="L9" s="433"/>
      <c r="M9" s="429"/>
      <c r="N9" s="429"/>
      <c r="O9" s="429"/>
    </row>
    <row r="10" spans="2:15" ht="18" customHeight="1">
      <c r="B10" s="85" t="s">
        <v>59</v>
      </c>
      <c r="C10" s="114">
        <v>1.1999999999999999E-3</v>
      </c>
      <c r="D10" s="312">
        <v>1.4E-3</v>
      </c>
      <c r="E10" s="412">
        <f t="shared" si="0"/>
        <v>-0.14285714285714293</v>
      </c>
      <c r="F10" s="114">
        <v>1E-3</v>
      </c>
      <c r="G10" s="312">
        <v>1.2999999999999999E-3</v>
      </c>
      <c r="H10" s="412">
        <f t="shared" si="1"/>
        <v>-0.23076923076923073</v>
      </c>
      <c r="I10" s="433"/>
      <c r="J10" s="433"/>
      <c r="K10" s="433"/>
      <c r="L10" s="433"/>
      <c r="M10" s="429"/>
      <c r="N10" s="429"/>
      <c r="O10" s="429"/>
    </row>
    <row r="11" spans="2:15" ht="18" customHeight="1">
      <c r="B11" s="85" t="s">
        <v>105</v>
      </c>
      <c r="C11" s="114">
        <v>5.3E-3</v>
      </c>
      <c r="D11" s="312">
        <v>3.0000000000000001E-3</v>
      </c>
      <c r="E11" s="412">
        <f t="shared" si="0"/>
        <v>0.76666666666666661</v>
      </c>
      <c r="F11" s="114">
        <v>4.0000000000000001E-3</v>
      </c>
      <c r="G11" s="312">
        <v>2.8E-3</v>
      </c>
      <c r="H11" s="412">
        <f t="shared" si="1"/>
        <v>0.4285714285714286</v>
      </c>
      <c r="I11" s="433"/>
      <c r="J11" s="433"/>
      <c r="K11" s="433"/>
      <c r="L11" s="433"/>
      <c r="M11" s="429"/>
      <c r="N11" s="429"/>
      <c r="O11" s="429"/>
    </row>
    <row r="12" spans="2:15" ht="18" customHeight="1">
      <c r="B12" s="85" t="s">
        <v>56</v>
      </c>
      <c r="C12" s="114">
        <v>7.0000000000000001E-3</v>
      </c>
      <c r="D12" s="312">
        <v>6.8999999999999999E-3</v>
      </c>
      <c r="E12" s="412">
        <f t="shared" si="0"/>
        <v>1.4492753623188444E-2</v>
      </c>
      <c r="F12" s="114">
        <v>7.3000000000000001E-3</v>
      </c>
      <c r="G12" s="312">
        <v>6.4999999999999997E-3</v>
      </c>
      <c r="H12" s="412">
        <f t="shared" si="1"/>
        <v>0.12307692307692314</v>
      </c>
      <c r="I12" s="434"/>
      <c r="J12" s="434"/>
      <c r="K12" s="433"/>
      <c r="L12" s="433"/>
      <c r="M12" s="429"/>
      <c r="N12" s="429"/>
      <c r="O12" s="429"/>
    </row>
    <row r="13" spans="2:15" ht="18" customHeight="1">
      <c r="B13" s="85" t="s">
        <v>172</v>
      </c>
      <c r="C13" s="114">
        <v>1.4E-3</v>
      </c>
      <c r="D13" s="312">
        <v>1.9E-3</v>
      </c>
      <c r="E13" s="412">
        <f t="shared" si="0"/>
        <v>-0.26315789473684209</v>
      </c>
      <c r="F13" s="114">
        <v>1.5E-3</v>
      </c>
      <c r="G13" s="312">
        <v>2.2000000000000001E-3</v>
      </c>
      <c r="H13" s="412">
        <f t="shared" si="1"/>
        <v>-0.31818181818181823</v>
      </c>
      <c r="I13" s="435"/>
      <c r="J13" s="435"/>
      <c r="K13" s="433"/>
      <c r="L13" s="433"/>
      <c r="M13" s="429"/>
      <c r="N13" s="429"/>
      <c r="O13" s="429"/>
    </row>
    <row r="14" spans="2:15" ht="18" customHeight="1">
      <c r="B14" s="85" t="s">
        <v>57</v>
      </c>
      <c r="C14" s="114">
        <v>4.4000000000000003E-3</v>
      </c>
      <c r="D14" s="312">
        <v>3.8E-3</v>
      </c>
      <c r="E14" s="412">
        <f t="shared" si="0"/>
        <v>0.15789473684210534</v>
      </c>
      <c r="F14" s="114">
        <v>4.1000000000000003E-3</v>
      </c>
      <c r="G14" s="312">
        <v>4.0000000000000001E-3</v>
      </c>
      <c r="H14" s="412">
        <f t="shared" si="1"/>
        <v>2.5000000000000064E-2</v>
      </c>
      <c r="I14" s="435"/>
      <c r="J14" s="435"/>
      <c r="K14" s="433"/>
      <c r="L14" s="433"/>
      <c r="M14" s="429"/>
      <c r="N14" s="429"/>
      <c r="O14" s="429"/>
    </row>
    <row r="15" spans="2:15" ht="18" customHeight="1">
      <c r="B15" s="85" t="s">
        <v>58</v>
      </c>
      <c r="C15" s="114">
        <v>6.7000000000000002E-3</v>
      </c>
      <c r="D15" s="312">
        <v>6.6E-3</v>
      </c>
      <c r="E15" s="412">
        <f t="shared" si="0"/>
        <v>1.5151515151515192E-2</v>
      </c>
      <c r="F15" s="114">
        <v>6.8999999999999999E-3</v>
      </c>
      <c r="G15" s="312">
        <v>6.3E-3</v>
      </c>
      <c r="H15" s="412">
        <f t="shared" si="1"/>
        <v>9.5238095238095205E-2</v>
      </c>
      <c r="I15" s="430"/>
      <c r="J15" s="430"/>
      <c r="K15" s="433"/>
      <c r="L15" s="433"/>
      <c r="M15" s="429"/>
      <c r="N15" s="429"/>
      <c r="O15" s="429"/>
    </row>
    <row r="16" spans="2:15" ht="18" customHeight="1">
      <c r="B16" s="85" t="s">
        <v>124</v>
      </c>
      <c r="C16" s="114">
        <v>1.1999999999999999E-3</v>
      </c>
      <c r="D16" s="312">
        <v>1E-3</v>
      </c>
      <c r="E16" s="412">
        <f t="shared" si="0"/>
        <v>0.19999999999999987</v>
      </c>
      <c r="F16" s="114">
        <v>1.1000000000000001E-3</v>
      </c>
      <c r="G16" s="312">
        <v>8.9999999999999998E-4</v>
      </c>
      <c r="H16" s="412">
        <f t="shared" si="1"/>
        <v>0.22222222222222232</v>
      </c>
      <c r="I16" s="430"/>
      <c r="J16" s="430"/>
      <c r="K16" s="433"/>
      <c r="L16" s="433"/>
      <c r="M16" s="429"/>
      <c r="N16" s="429"/>
      <c r="O16" s="429"/>
    </row>
    <row r="17" spans="2:15" ht="18" customHeight="1">
      <c r="B17" s="85" t="s">
        <v>175</v>
      </c>
      <c r="C17" s="114">
        <v>1E-3</v>
      </c>
      <c r="D17" s="312">
        <v>6.9999999999999999E-4</v>
      </c>
      <c r="E17" s="412">
        <f t="shared" si="0"/>
        <v>0.4285714285714286</v>
      </c>
      <c r="F17" s="114">
        <v>8.9999999999999998E-4</v>
      </c>
      <c r="G17" s="312">
        <v>5.9999999999999995E-4</v>
      </c>
      <c r="H17" s="412">
        <f t="shared" si="1"/>
        <v>0.50000000000000011</v>
      </c>
      <c r="I17" s="430"/>
      <c r="J17" s="430"/>
      <c r="K17" s="433"/>
      <c r="L17" s="433"/>
      <c r="M17" s="429"/>
      <c r="N17" s="429"/>
      <c r="O17" s="429"/>
    </row>
    <row r="18" spans="2:15" ht="18" customHeight="1">
      <c r="B18" s="85" t="s">
        <v>126</v>
      </c>
      <c r="C18" s="114">
        <v>8.0000000000000004E-4</v>
      </c>
      <c r="D18" s="312">
        <v>8.0000000000000004E-4</v>
      </c>
      <c r="E18" s="412">
        <f t="shared" si="0"/>
        <v>0</v>
      </c>
      <c r="F18" s="114">
        <v>8.0000000000000004E-4</v>
      </c>
      <c r="G18" s="312">
        <v>8.0000000000000004E-4</v>
      </c>
      <c r="H18" s="412">
        <f t="shared" si="1"/>
        <v>0</v>
      </c>
      <c r="I18" s="430"/>
      <c r="J18" s="430"/>
      <c r="K18" s="433"/>
      <c r="L18" s="433"/>
      <c r="M18" s="429"/>
      <c r="N18" s="429"/>
      <c r="O18" s="429"/>
    </row>
    <row r="19" spans="2:15" ht="18" customHeight="1">
      <c r="B19" s="85" t="s">
        <v>176</v>
      </c>
      <c r="C19" s="114">
        <v>5.0000000000000001E-4</v>
      </c>
      <c r="D19" s="312">
        <v>5.0000000000000001E-4</v>
      </c>
      <c r="E19" s="412">
        <f t="shared" si="0"/>
        <v>0</v>
      </c>
      <c r="F19" s="114">
        <v>5.9999999999999995E-4</v>
      </c>
      <c r="G19" s="312">
        <v>5.0000000000000001E-4</v>
      </c>
      <c r="H19" s="412">
        <f t="shared" si="1"/>
        <v>0.19999999999999987</v>
      </c>
      <c r="I19" s="430"/>
      <c r="J19" s="430"/>
      <c r="K19" s="433"/>
      <c r="L19" s="433"/>
      <c r="M19" s="429"/>
      <c r="N19" s="429"/>
      <c r="O19" s="429"/>
    </row>
    <row r="20" spans="2:15" ht="18" customHeight="1">
      <c r="B20" s="85" t="s">
        <v>177</v>
      </c>
      <c r="C20" s="114">
        <v>1.1000000000000001E-3</v>
      </c>
      <c r="D20" s="312">
        <v>1.2999999999999999E-3</v>
      </c>
      <c r="E20" s="412">
        <f t="shared" si="0"/>
        <v>-0.15384615384615374</v>
      </c>
      <c r="F20" s="114">
        <v>1.1000000000000001E-3</v>
      </c>
      <c r="G20" s="312">
        <v>1.2999999999999999E-3</v>
      </c>
      <c r="H20" s="412">
        <f t="shared" si="1"/>
        <v>-0.15384615384615374</v>
      </c>
      <c r="I20" s="430"/>
      <c r="J20" s="430"/>
      <c r="K20" s="433"/>
      <c r="L20" s="433"/>
      <c r="M20" s="429"/>
      <c r="N20" s="429"/>
      <c r="O20" s="429"/>
    </row>
    <row r="21" spans="2:15" ht="18" customHeight="1">
      <c r="B21" s="85" t="s">
        <v>178</v>
      </c>
      <c r="C21" s="114">
        <v>2.9999999999999997E-4</v>
      </c>
      <c r="D21" s="312">
        <v>1E-4</v>
      </c>
      <c r="E21" s="412">
        <f t="shared" si="0"/>
        <v>1.9999999999999998</v>
      </c>
      <c r="F21" s="114">
        <v>2.9999999999999997E-4</v>
      </c>
      <c r="G21" s="312">
        <v>2.0000000000000001E-4</v>
      </c>
      <c r="H21" s="412">
        <f t="shared" si="1"/>
        <v>0.49999999999999978</v>
      </c>
      <c r="I21" s="430"/>
      <c r="J21" s="430"/>
      <c r="K21" s="433"/>
      <c r="L21" s="433"/>
      <c r="M21" s="429"/>
      <c r="N21" s="429"/>
      <c r="O21" s="429"/>
    </row>
    <row r="22" spans="2:15" ht="18" customHeight="1">
      <c r="B22" s="85" t="s">
        <v>179</v>
      </c>
      <c r="C22" s="114">
        <v>1.1999999999999999E-3</v>
      </c>
      <c r="D22" s="312">
        <v>1.2999999999999999E-3</v>
      </c>
      <c r="E22" s="412">
        <f t="shared" si="0"/>
        <v>-7.6923076923076955E-2</v>
      </c>
      <c r="F22" s="114">
        <v>1.4E-3</v>
      </c>
      <c r="G22" s="312">
        <v>1.2999999999999999E-3</v>
      </c>
      <c r="H22" s="412">
        <f t="shared" si="1"/>
        <v>7.6923076923076955E-2</v>
      </c>
      <c r="I22" s="430"/>
      <c r="J22" s="430"/>
      <c r="K22" s="433"/>
      <c r="L22" s="433"/>
      <c r="M22" s="429"/>
      <c r="N22" s="429"/>
      <c r="O22" s="429"/>
    </row>
    <row r="23" spans="2:15" ht="18" customHeight="1">
      <c r="B23" s="85" t="s">
        <v>180</v>
      </c>
      <c r="C23" s="114">
        <v>3.0000000000000001E-3</v>
      </c>
      <c r="D23" s="313">
        <v>2.5999999999999999E-3</v>
      </c>
      <c r="E23" s="412">
        <f t="shared" si="0"/>
        <v>0.15384615384615391</v>
      </c>
      <c r="F23" s="114">
        <v>2.5999999999999999E-3</v>
      </c>
      <c r="G23" s="313">
        <v>2.5999999999999999E-3</v>
      </c>
      <c r="H23" s="412">
        <f t="shared" si="1"/>
        <v>0</v>
      </c>
      <c r="I23" s="430"/>
      <c r="J23" s="430"/>
      <c r="K23" s="433"/>
      <c r="L23" s="433"/>
      <c r="M23" s="429"/>
      <c r="N23" s="429"/>
      <c r="O23" s="429"/>
    </row>
    <row r="24" spans="2:15" ht="18" customHeight="1">
      <c r="B24" s="85" t="s">
        <v>181</v>
      </c>
      <c r="C24" s="114">
        <v>3.5099999999999999E-2</v>
      </c>
      <c r="D24" s="312">
        <v>2.7799999999999998E-2</v>
      </c>
      <c r="E24" s="412">
        <f t="shared" si="0"/>
        <v>0.26258992805755399</v>
      </c>
      <c r="F24" s="114">
        <v>3.44E-2</v>
      </c>
      <c r="G24" s="312">
        <v>2.6599999999999999E-2</v>
      </c>
      <c r="H24" s="412">
        <f t="shared" si="1"/>
        <v>0.29323308270676696</v>
      </c>
      <c r="I24" s="430"/>
      <c r="J24" s="430"/>
      <c r="K24" s="433"/>
      <c r="L24" s="433"/>
      <c r="M24" s="429"/>
      <c r="N24" s="429"/>
      <c r="O24" s="429"/>
    </row>
    <row r="25" spans="2:15" ht="18" customHeight="1">
      <c r="B25" s="85" t="s">
        <v>182</v>
      </c>
      <c r="C25" s="114">
        <v>1.4200000000000001E-2</v>
      </c>
      <c r="D25" s="312">
        <v>9.9000000000000008E-3</v>
      </c>
      <c r="E25" s="412">
        <f t="shared" si="0"/>
        <v>0.43434343434343431</v>
      </c>
      <c r="F25" s="114">
        <v>1.4200000000000001E-2</v>
      </c>
      <c r="G25" s="312">
        <v>0.01</v>
      </c>
      <c r="H25" s="412">
        <f t="shared" si="1"/>
        <v>0.42000000000000004</v>
      </c>
      <c r="I25" s="430"/>
      <c r="J25" s="430"/>
      <c r="K25" s="433"/>
      <c r="L25" s="433"/>
      <c r="M25" s="429"/>
      <c r="N25" s="429"/>
      <c r="O25" s="429"/>
    </row>
    <row r="26" spans="2:15" ht="18" customHeight="1" thickBot="1">
      <c r="B26" s="85" t="s">
        <v>183</v>
      </c>
      <c r="C26" s="114">
        <v>2.0000000000000001E-4</v>
      </c>
      <c r="D26" s="313" t="s">
        <v>208</v>
      </c>
      <c r="E26" s="412" t="str">
        <f t="shared" si="0"/>
        <v>n/d</v>
      </c>
      <c r="F26" s="114">
        <v>2.0000000000000001E-4</v>
      </c>
      <c r="G26" s="313" t="s">
        <v>208</v>
      </c>
      <c r="H26" s="412" t="str">
        <f t="shared" si="1"/>
        <v>n/d</v>
      </c>
      <c r="I26" s="430"/>
      <c r="J26" s="430"/>
      <c r="K26" s="433"/>
      <c r="L26" s="433"/>
      <c r="M26" s="429"/>
      <c r="N26" s="429"/>
      <c r="O26" s="429"/>
    </row>
    <row r="27" spans="2:15" ht="30" customHeight="1" thickBot="1">
      <c r="B27" s="7" t="s">
        <v>184</v>
      </c>
      <c r="C27" s="314">
        <v>0.254</v>
      </c>
      <c r="D27" s="315">
        <v>0.248</v>
      </c>
      <c r="E27" s="316">
        <f t="shared" si="0"/>
        <v>2.4193548387096794E-2</v>
      </c>
      <c r="F27" s="314">
        <v>0.253</v>
      </c>
      <c r="G27" s="315">
        <v>0.247</v>
      </c>
      <c r="H27" s="316">
        <f>IFERROR(ROUNDUP((F27-G27)/G27,3),"n/d")</f>
        <v>2.5000000000000001E-2</v>
      </c>
      <c r="I27" s="430"/>
      <c r="J27" s="430"/>
      <c r="K27" s="436"/>
      <c r="L27" s="436"/>
      <c r="M27" s="429"/>
      <c r="N27" s="429"/>
      <c r="O27" s="429"/>
    </row>
    <row r="28" spans="2:15" s="378" customFormat="1" ht="10.5" customHeight="1">
      <c r="I28" s="430"/>
      <c r="J28" s="430"/>
      <c r="K28" s="429"/>
      <c r="L28" s="429"/>
      <c r="M28" s="429"/>
      <c r="N28" s="429"/>
      <c r="O28" s="429"/>
    </row>
    <row r="29" spans="2:15" s="378" customFormat="1" ht="90.75" customHeight="1">
      <c r="B29" s="475" t="s">
        <v>209</v>
      </c>
      <c r="C29" s="475"/>
      <c r="D29" s="475"/>
      <c r="E29" s="475"/>
      <c r="F29" s="475"/>
      <c r="G29" s="475"/>
      <c r="H29" s="475"/>
      <c r="I29" s="475"/>
      <c r="J29" s="430"/>
      <c r="K29" s="429"/>
      <c r="L29" s="429"/>
      <c r="M29" s="429"/>
      <c r="N29" s="429"/>
      <c r="O29" s="429"/>
    </row>
    <row r="30" spans="2:15" s="378" customFormat="1" ht="14.25" customHeight="1">
      <c r="B30" s="431"/>
    </row>
    <row r="31" spans="2:15" s="378" customFormat="1" ht="15" thickBot="1"/>
    <row r="32" spans="2:15" ht="20.25" customHeight="1" thickBot="1">
      <c r="B32" s="478" t="s">
        <v>128</v>
      </c>
      <c r="C32" s="463" t="s">
        <v>196</v>
      </c>
      <c r="D32" s="464"/>
      <c r="E32" s="465"/>
      <c r="F32" s="463" t="s">
        <v>197</v>
      </c>
      <c r="G32" s="464"/>
      <c r="H32" s="465"/>
    </row>
    <row r="33" spans="2:8" ht="20.25" customHeight="1" thickBot="1">
      <c r="B33" s="479"/>
      <c r="C33" s="113">
        <v>2015</v>
      </c>
      <c r="D33" s="11">
        <v>2014</v>
      </c>
      <c r="E33" s="10" t="s">
        <v>52</v>
      </c>
      <c r="F33" s="113">
        <v>2015</v>
      </c>
      <c r="G33" s="11">
        <v>2014</v>
      </c>
      <c r="H33" s="10" t="s">
        <v>52</v>
      </c>
    </row>
    <row r="34" spans="2:8" ht="18" customHeight="1">
      <c r="B34" s="98" t="s">
        <v>60</v>
      </c>
      <c r="C34" s="318">
        <v>0.999</v>
      </c>
      <c r="D34" s="319">
        <v>0.999</v>
      </c>
      <c r="E34" s="408">
        <f>IFERROR((C34-D34)/D34,"n/d")</f>
        <v>0</v>
      </c>
      <c r="F34" s="318">
        <v>0.999</v>
      </c>
      <c r="G34" s="319">
        <v>0.998</v>
      </c>
      <c r="H34" s="408">
        <f>IFERROR((F34-G34)/G34,"n/d")</f>
        <v>1.0020040080160328E-3</v>
      </c>
    </row>
    <row r="35" spans="2:8" ht="18" customHeight="1">
      <c r="B35" s="99" t="s">
        <v>53</v>
      </c>
      <c r="C35" s="318">
        <v>0.61799999999999999</v>
      </c>
      <c r="D35" s="319">
        <v>0.64400000000000002</v>
      </c>
      <c r="E35" s="408">
        <f t="shared" ref="E35:E54" si="2">IFERROR((C35-D35)/D35,"n/d")</f>
        <v>-4.0372670807453451E-2</v>
      </c>
      <c r="F35" s="318">
        <v>0.61699999999999999</v>
      </c>
      <c r="G35" s="319">
        <v>0.64500000000000002</v>
      </c>
      <c r="H35" s="408">
        <f t="shared" ref="H35:H54" si="3">IFERROR((F35-G35)/G35,"n/d")</f>
        <v>-4.3410852713178329E-2</v>
      </c>
    </row>
    <row r="36" spans="2:8" ht="18" customHeight="1">
      <c r="B36" s="99" t="s">
        <v>54</v>
      </c>
      <c r="C36" s="318">
        <v>0.55500000000000005</v>
      </c>
      <c r="D36" s="319">
        <v>0.56200000000000006</v>
      </c>
      <c r="E36" s="408">
        <f t="shared" si="2"/>
        <v>-1.2455516014234886E-2</v>
      </c>
      <c r="F36" s="318">
        <v>0.55500000000000005</v>
      </c>
      <c r="G36" s="319">
        <v>0.55800000000000005</v>
      </c>
      <c r="H36" s="408">
        <f t="shared" si="3"/>
        <v>-5.3763440860215093E-3</v>
      </c>
    </row>
    <row r="37" spans="2:8" ht="18" customHeight="1">
      <c r="B37" s="99" t="s">
        <v>55</v>
      </c>
      <c r="C37" s="318">
        <v>0.47899999999999998</v>
      </c>
      <c r="D37" s="319">
        <v>0.496</v>
      </c>
      <c r="E37" s="408">
        <f t="shared" si="2"/>
        <v>-3.4274193548387129E-2</v>
      </c>
      <c r="F37" s="318">
        <v>0.48</v>
      </c>
      <c r="G37" s="319">
        <v>0.499</v>
      </c>
      <c r="H37" s="408">
        <f t="shared" si="3"/>
        <v>-3.807615230460925E-2</v>
      </c>
    </row>
    <row r="38" spans="2:8" ht="18" customHeight="1">
      <c r="B38" s="99" t="s">
        <v>59</v>
      </c>
      <c r="C38" s="318">
        <v>0.34599999999999997</v>
      </c>
      <c r="D38" s="319">
        <v>0.35199999999999998</v>
      </c>
      <c r="E38" s="408">
        <f t="shared" si="2"/>
        <v>-1.7045454545454562E-2</v>
      </c>
      <c r="F38" s="318">
        <v>0.34799999999999998</v>
      </c>
      <c r="G38" s="319">
        <v>0.35299999999999998</v>
      </c>
      <c r="H38" s="408">
        <f t="shared" si="3"/>
        <v>-1.4164305949008513E-2</v>
      </c>
    </row>
    <row r="39" spans="2:8" ht="18" customHeight="1">
      <c r="B39" s="99" t="s">
        <v>105</v>
      </c>
      <c r="C39" s="318">
        <v>0.93300000000000005</v>
      </c>
      <c r="D39" s="319">
        <v>0.89600000000000002</v>
      </c>
      <c r="E39" s="408">
        <f t="shared" si="2"/>
        <v>4.1294642857142891E-2</v>
      </c>
      <c r="F39" s="318">
        <v>0.93700000000000006</v>
      </c>
      <c r="G39" s="319">
        <v>0.89</v>
      </c>
      <c r="H39" s="408">
        <f t="shared" si="3"/>
        <v>5.2808988764044988E-2</v>
      </c>
    </row>
    <row r="40" spans="2:8" ht="18" customHeight="1">
      <c r="B40" s="99" t="s">
        <v>56</v>
      </c>
      <c r="C40" s="318">
        <v>0.501</v>
      </c>
      <c r="D40" s="319">
        <v>0.51100000000000001</v>
      </c>
      <c r="E40" s="408">
        <f t="shared" si="2"/>
        <v>-1.9569471624266161E-2</v>
      </c>
      <c r="F40" s="318">
        <v>0.499</v>
      </c>
      <c r="G40" s="319">
        <v>0.50900000000000001</v>
      </c>
      <c r="H40" s="408">
        <f t="shared" si="3"/>
        <v>-1.9646365422396873E-2</v>
      </c>
    </row>
    <row r="41" spans="2:8" ht="18" customHeight="1">
      <c r="B41" s="99" t="s">
        <v>172</v>
      </c>
      <c r="C41" s="318">
        <v>0.43099999999999999</v>
      </c>
      <c r="D41" s="319">
        <v>0.42899999999999999</v>
      </c>
      <c r="E41" s="408">
        <f t="shared" si="2"/>
        <v>4.6620046620046663E-3</v>
      </c>
      <c r="F41" s="318">
        <v>0.43099999999999999</v>
      </c>
      <c r="G41" s="319">
        <v>0.42499999999999999</v>
      </c>
      <c r="H41" s="408">
        <f t="shared" si="3"/>
        <v>1.4117647058823542E-2</v>
      </c>
    </row>
    <row r="42" spans="2:8" ht="18" customHeight="1">
      <c r="B42" s="99" t="s">
        <v>57</v>
      </c>
      <c r="C42" s="318">
        <v>0.53800000000000003</v>
      </c>
      <c r="D42" s="319">
        <v>0.54800000000000004</v>
      </c>
      <c r="E42" s="408">
        <f t="shared" si="2"/>
        <v>-1.8248175182481768E-2</v>
      </c>
      <c r="F42" s="318">
        <v>0.53900000000000003</v>
      </c>
      <c r="G42" s="319">
        <v>0.54700000000000004</v>
      </c>
      <c r="H42" s="408">
        <f t="shared" si="3"/>
        <v>-1.4625228519195625E-2</v>
      </c>
    </row>
    <row r="43" spans="2:8" ht="18" customHeight="1">
      <c r="B43" s="99" t="s">
        <v>58</v>
      </c>
      <c r="C43" s="318">
        <v>0.46800000000000003</v>
      </c>
      <c r="D43" s="319">
        <v>0.47099999999999997</v>
      </c>
      <c r="E43" s="408">
        <f t="shared" si="2"/>
        <v>-6.3694267515922451E-3</v>
      </c>
      <c r="F43" s="318">
        <v>0.46899999999999997</v>
      </c>
      <c r="G43" s="319">
        <v>0.46800000000000003</v>
      </c>
      <c r="H43" s="408">
        <f t="shared" si="3"/>
        <v>2.1367521367520199E-3</v>
      </c>
    </row>
    <row r="44" spans="2:8" ht="18" customHeight="1">
      <c r="B44" s="99" t="s">
        <v>124</v>
      </c>
      <c r="C44" s="318">
        <v>0.374</v>
      </c>
      <c r="D44" s="319">
        <v>0.38100000000000001</v>
      </c>
      <c r="E44" s="408">
        <f t="shared" si="2"/>
        <v>-1.8372703412073508E-2</v>
      </c>
      <c r="F44" s="318">
        <v>0.375</v>
      </c>
      <c r="G44" s="319">
        <v>0.378</v>
      </c>
      <c r="H44" s="408">
        <f t="shared" si="3"/>
        <v>-7.936507936507943E-3</v>
      </c>
    </row>
    <row r="45" spans="2:8" ht="18" customHeight="1">
      <c r="B45" s="99" t="s">
        <v>125</v>
      </c>
      <c r="C45" s="318">
        <v>0.54</v>
      </c>
      <c r="D45" s="319">
        <v>0.55600000000000005</v>
      </c>
      <c r="E45" s="408">
        <f t="shared" si="2"/>
        <v>-2.8776978417266209E-2</v>
      </c>
      <c r="F45" s="318">
        <v>0.53900000000000003</v>
      </c>
      <c r="G45" s="319">
        <v>0.55700000000000005</v>
      </c>
      <c r="H45" s="408">
        <f t="shared" si="3"/>
        <v>-3.2315978456014388E-2</v>
      </c>
    </row>
    <row r="46" spans="2:8" ht="18" customHeight="1">
      <c r="B46" s="99" t="s">
        <v>126</v>
      </c>
      <c r="C46" s="318">
        <v>0.20100000000000001</v>
      </c>
      <c r="D46" s="319">
        <v>0.21</v>
      </c>
      <c r="E46" s="408">
        <f t="shared" si="2"/>
        <v>-4.2857142857142767E-2</v>
      </c>
      <c r="F46" s="318">
        <v>0.20200000000000001</v>
      </c>
      <c r="G46" s="319">
        <v>0.21199999999999999</v>
      </c>
      <c r="H46" s="408">
        <f t="shared" si="3"/>
        <v>-4.716981132075463E-2</v>
      </c>
    </row>
    <row r="47" spans="2:8" ht="18" customHeight="1">
      <c r="B47" s="99" t="s">
        <v>188</v>
      </c>
      <c r="C47" s="318">
        <v>0.254</v>
      </c>
      <c r="D47" s="319">
        <v>0.246</v>
      </c>
      <c r="E47" s="408">
        <f t="shared" si="2"/>
        <v>3.2520325203252064E-2</v>
      </c>
      <c r="F47" s="318">
        <v>0.26500000000000001</v>
      </c>
      <c r="G47" s="319">
        <v>0.252</v>
      </c>
      <c r="H47" s="408">
        <f t="shared" si="3"/>
        <v>5.1587301587301633E-2</v>
      </c>
    </row>
    <row r="48" spans="2:8" ht="18" customHeight="1">
      <c r="B48" s="99" t="s">
        <v>177</v>
      </c>
      <c r="C48" s="318">
        <v>0.33400000000000002</v>
      </c>
      <c r="D48" s="319">
        <v>0.34699999999999998</v>
      </c>
      <c r="E48" s="408">
        <f t="shared" si="2"/>
        <v>-3.746397694524483E-2</v>
      </c>
      <c r="F48" s="318">
        <v>0.33600000000000002</v>
      </c>
      <c r="G48" s="319">
        <v>0.35499999999999998</v>
      </c>
      <c r="H48" s="408">
        <f t="shared" si="3"/>
        <v>-5.3521126760563274E-2</v>
      </c>
    </row>
    <row r="49" spans="2:12" ht="18" customHeight="1">
      <c r="B49" s="99" t="s">
        <v>178</v>
      </c>
      <c r="C49" s="318">
        <v>0.255</v>
      </c>
      <c r="D49" s="319">
        <v>0.23100000000000001</v>
      </c>
      <c r="E49" s="408">
        <f t="shared" si="2"/>
        <v>0.10389610389610386</v>
      </c>
      <c r="F49" s="318">
        <v>0.25900000000000001</v>
      </c>
      <c r="G49" s="319">
        <v>0.23599999999999999</v>
      </c>
      <c r="H49" s="408">
        <f t="shared" si="3"/>
        <v>9.7457627118644155E-2</v>
      </c>
    </row>
    <row r="50" spans="2:12" ht="18" customHeight="1">
      <c r="B50" s="99" t="s">
        <v>185</v>
      </c>
      <c r="C50" s="318">
        <v>0.42799999999999999</v>
      </c>
      <c r="D50" s="319">
        <v>0.39300000000000002</v>
      </c>
      <c r="E50" s="408">
        <f t="shared" si="2"/>
        <v>8.9058524173027925E-2</v>
      </c>
      <c r="F50" s="318">
        <v>0.44</v>
      </c>
      <c r="G50" s="319">
        <v>0.38</v>
      </c>
      <c r="H50" s="408">
        <f t="shared" si="3"/>
        <v>0.15789473684210525</v>
      </c>
    </row>
    <row r="51" spans="2:12" ht="18" customHeight="1">
      <c r="B51" s="99" t="s">
        <v>186</v>
      </c>
      <c r="C51" s="318">
        <v>0.442</v>
      </c>
      <c r="D51" s="319">
        <v>0.35499999999999998</v>
      </c>
      <c r="E51" s="408">
        <f t="shared" si="2"/>
        <v>0.24507042253521133</v>
      </c>
      <c r="F51" s="318">
        <v>0.44500000000000001</v>
      </c>
      <c r="G51" s="319">
        <v>0.35499999999999998</v>
      </c>
      <c r="H51" s="408">
        <f t="shared" si="3"/>
        <v>0.25352112676056349</v>
      </c>
    </row>
    <row r="52" spans="2:12" ht="18" customHeight="1">
      <c r="B52" s="99" t="s">
        <v>181</v>
      </c>
      <c r="C52" s="318">
        <v>0.998</v>
      </c>
      <c r="D52" s="319">
        <v>0.995</v>
      </c>
      <c r="E52" s="408">
        <f t="shared" si="2"/>
        <v>3.015075376884425E-3</v>
      </c>
      <c r="F52" s="318">
        <v>0.998</v>
      </c>
      <c r="G52" s="319">
        <v>0.995</v>
      </c>
      <c r="H52" s="408">
        <f t="shared" si="3"/>
        <v>3.015075376884425E-3</v>
      </c>
    </row>
    <row r="53" spans="2:12" ht="18" customHeight="1">
      <c r="B53" s="99" t="s">
        <v>182</v>
      </c>
      <c r="C53" s="318">
        <v>0.92900000000000005</v>
      </c>
      <c r="D53" s="319">
        <v>0.89900000000000002</v>
      </c>
      <c r="E53" s="408">
        <f t="shared" si="2"/>
        <v>3.3370411568409371E-2</v>
      </c>
      <c r="F53" s="318">
        <v>0.93200000000000005</v>
      </c>
      <c r="G53" s="319">
        <v>0.89500000000000002</v>
      </c>
      <c r="H53" s="408">
        <f t="shared" si="3"/>
        <v>4.1340782122905061E-2</v>
      </c>
    </row>
    <row r="54" spans="2:12" ht="18" customHeight="1" thickBot="1">
      <c r="B54" s="100" t="s">
        <v>187</v>
      </c>
      <c r="C54" s="321">
        <v>0.38100000000000001</v>
      </c>
      <c r="D54" s="320" t="s">
        <v>208</v>
      </c>
      <c r="E54" s="413" t="str">
        <f t="shared" si="2"/>
        <v>n/d</v>
      </c>
      <c r="F54" s="321">
        <v>0.38500000000000001</v>
      </c>
      <c r="G54" s="320" t="s">
        <v>208</v>
      </c>
      <c r="H54" s="413" t="str">
        <f t="shared" si="3"/>
        <v>n/d</v>
      </c>
    </row>
    <row r="55" spans="2:12" s="378" customFormat="1" ht="10.5" customHeight="1"/>
    <row r="56" spans="2:12" s="378" customFormat="1" ht="65.25" customHeight="1">
      <c r="B56" s="475" t="s">
        <v>210</v>
      </c>
      <c r="C56" s="475"/>
      <c r="D56" s="475"/>
      <c r="E56" s="475"/>
      <c r="F56" s="475"/>
      <c r="G56" s="475"/>
      <c r="H56" s="475"/>
      <c r="I56" s="475"/>
      <c r="J56" s="475"/>
      <c r="K56" s="475"/>
      <c r="L56" s="475"/>
    </row>
    <row r="57" spans="2:12" s="378" customFormat="1">
      <c r="B57" s="481"/>
      <c r="C57" s="481"/>
      <c r="D57" s="481"/>
      <c r="E57" s="481"/>
      <c r="F57" s="481"/>
      <c r="G57" s="481"/>
      <c r="H57" s="481"/>
      <c r="I57" s="437"/>
      <c r="J57" s="437"/>
    </row>
    <row r="58" spans="2:12" s="427" customFormat="1" ht="27.75" customHeight="1">
      <c r="B58" s="475"/>
      <c r="C58" s="475"/>
      <c r="D58" s="475"/>
      <c r="E58" s="475"/>
      <c r="F58" s="475"/>
      <c r="G58" s="475"/>
      <c r="H58" s="475"/>
      <c r="I58" s="438"/>
      <c r="J58" s="438"/>
    </row>
    <row r="59" spans="2:12" s="378" customFormat="1">
      <c r="B59" s="481"/>
      <c r="C59" s="481"/>
      <c r="D59" s="481"/>
      <c r="E59" s="481"/>
      <c r="F59" s="481"/>
      <c r="G59" s="481"/>
      <c r="H59" s="481"/>
      <c r="I59" s="437"/>
      <c r="J59" s="437"/>
    </row>
    <row r="60" spans="2:12" s="378" customFormat="1" ht="14.25" customHeight="1">
      <c r="B60" s="475"/>
      <c r="C60" s="475"/>
      <c r="D60" s="475"/>
      <c r="E60" s="475"/>
      <c r="F60" s="475"/>
      <c r="G60" s="475"/>
      <c r="H60" s="475"/>
      <c r="I60" s="437"/>
      <c r="J60" s="437"/>
    </row>
    <row r="61" spans="2:12" s="378" customFormat="1" ht="14.25" customHeight="1">
      <c r="B61" s="475"/>
      <c r="C61" s="475"/>
      <c r="D61" s="475"/>
      <c r="E61" s="475"/>
      <c r="F61" s="437"/>
      <c r="G61" s="437"/>
      <c r="H61" s="437"/>
      <c r="I61" s="437"/>
      <c r="J61" s="437"/>
    </row>
    <row r="62" spans="2:12" s="378" customFormat="1">
      <c r="B62" s="439"/>
      <c r="C62" s="439"/>
      <c r="D62" s="439"/>
      <c r="E62" s="439"/>
      <c r="F62" s="439"/>
      <c r="G62" s="439"/>
      <c r="H62" s="439"/>
      <c r="I62" s="437"/>
      <c r="J62" s="437"/>
    </row>
    <row r="63" spans="2:12" s="378" customFormat="1">
      <c r="B63" s="439"/>
      <c r="C63" s="440"/>
      <c r="D63" s="440"/>
      <c r="E63" s="440"/>
      <c r="F63" s="440"/>
      <c r="G63" s="440"/>
      <c r="H63" s="440"/>
      <c r="I63" s="437"/>
      <c r="J63" s="437"/>
    </row>
    <row r="64" spans="2:12" s="378" customFormat="1">
      <c r="B64" s="480"/>
      <c r="C64" s="480"/>
      <c r="D64" s="480"/>
    </row>
    <row r="65" spans="2:4" s="378" customFormat="1" ht="18" customHeight="1">
      <c r="B65" s="480"/>
      <c r="C65" s="480"/>
      <c r="D65" s="480"/>
    </row>
    <row r="66" spans="2:4" s="378" customFormat="1"/>
    <row r="67" spans="2:4" s="378" customFormat="1"/>
    <row r="68" spans="2:4" s="378" customFormat="1"/>
    <row r="69" spans="2:4" s="378" customFormat="1"/>
    <row r="70" spans="2:4" s="378" customFormat="1"/>
    <row r="71" spans="2:4" s="378" customFormat="1"/>
    <row r="72" spans="2:4" s="378" customFormat="1"/>
    <row r="73" spans="2:4" s="378" customFormat="1"/>
    <row r="74" spans="2:4" s="378" customFormat="1"/>
    <row r="75" spans="2:4" s="378" customFormat="1"/>
    <row r="76" spans="2:4" s="378" customFormat="1"/>
    <row r="77" spans="2:4" s="378" customFormat="1"/>
    <row r="78" spans="2:4" s="378" customFormat="1"/>
    <row r="79" spans="2:4" s="378" customFormat="1"/>
    <row r="80" spans="2:4" s="378" customFormat="1"/>
    <row r="81" s="378" customFormat="1"/>
    <row r="82" s="378" customFormat="1"/>
    <row r="83" s="378" customFormat="1"/>
    <row r="84" s="378" customFormat="1"/>
    <row r="85" s="378" customFormat="1"/>
    <row r="86" s="378" customFormat="1"/>
    <row r="87" s="378" customFormat="1"/>
    <row r="88" s="378" customFormat="1"/>
    <row r="89" s="378" customFormat="1"/>
    <row r="90" s="378" customFormat="1"/>
    <row r="91" s="378" customFormat="1"/>
    <row r="92" s="378" customFormat="1"/>
  </sheetData>
  <mergeCells count="15">
    <mergeCell ref="B64:D64"/>
    <mergeCell ref="B65:D65"/>
    <mergeCell ref="B61:E61"/>
    <mergeCell ref="B57:H57"/>
    <mergeCell ref="B58:H58"/>
    <mergeCell ref="B59:H59"/>
    <mergeCell ref="B60:H60"/>
    <mergeCell ref="B56:L56"/>
    <mergeCell ref="C2:E2"/>
    <mergeCell ref="C32:E32"/>
    <mergeCell ref="B2:B3"/>
    <mergeCell ref="B32:B33"/>
    <mergeCell ref="B29:I29"/>
    <mergeCell ref="F2:H2"/>
    <mergeCell ref="F32:H32"/>
  </mergeCells>
  <pageMargins left="0.7" right="0.7" top="0.75" bottom="0.75" header="0.3" footer="0.3"/>
  <pageSetup paperSize="9" scale="56" orientation="portrait"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zoomScale="70" zoomScaleNormal="70" workbookViewId="0">
      <selection activeCell="P8" sqref="P8"/>
    </sheetView>
  </sheetViews>
  <sheetFormatPr defaultRowHeight="14.25"/>
  <cols>
    <col min="1" max="1" width="1.625" customWidth="1"/>
    <col min="2" max="2" width="52.375" customWidth="1"/>
    <col min="3" max="12" width="12.625" customWidth="1"/>
  </cols>
  <sheetData>
    <row r="1" spans="1:20" ht="135" customHeight="1">
      <c r="B1" s="482" t="s">
        <v>216</v>
      </c>
      <c r="C1" s="482"/>
      <c r="D1" s="482"/>
      <c r="E1" s="482"/>
      <c r="F1" s="482"/>
      <c r="G1" s="482"/>
      <c r="H1" s="482"/>
      <c r="I1" s="482"/>
      <c r="J1" s="482"/>
      <c r="K1" s="482"/>
      <c r="L1" s="482"/>
    </row>
    <row r="2" spans="1:20" ht="50.25" customHeight="1" thickBot="1">
      <c r="A2" s="1"/>
      <c r="B2" s="25" t="s">
        <v>83</v>
      </c>
      <c r="C2" s="82"/>
      <c r="D2" s="82"/>
      <c r="E2" s="82"/>
      <c r="F2" s="82"/>
      <c r="G2" s="82"/>
      <c r="H2" s="82"/>
      <c r="I2" s="82"/>
      <c r="J2" s="82"/>
      <c r="K2" s="82"/>
      <c r="L2" s="82"/>
    </row>
    <row r="3" spans="1:20" ht="20.25" customHeight="1" thickBot="1">
      <c r="A3" s="1"/>
      <c r="B3" s="470" t="s">
        <v>153</v>
      </c>
      <c r="C3" s="463">
        <v>2012</v>
      </c>
      <c r="D3" s="464"/>
      <c r="E3" s="464"/>
      <c r="F3" s="464"/>
      <c r="G3" s="463">
        <v>2013</v>
      </c>
      <c r="H3" s="464"/>
      <c r="I3" s="464"/>
      <c r="J3" s="464"/>
      <c r="K3" s="463">
        <v>2014</v>
      </c>
      <c r="L3" s="465"/>
    </row>
    <row r="4" spans="1:20" ht="20.25" customHeight="1" thickBot="1">
      <c r="A4" s="1"/>
      <c r="B4" s="472"/>
      <c r="C4" s="143" t="s">
        <v>145</v>
      </c>
      <c r="D4" s="144" t="s">
        <v>146</v>
      </c>
      <c r="E4" s="144" t="s">
        <v>147</v>
      </c>
      <c r="F4" s="144" t="s">
        <v>148</v>
      </c>
      <c r="G4" s="143" t="s">
        <v>145</v>
      </c>
      <c r="H4" s="144" t="s">
        <v>146</v>
      </c>
      <c r="I4" s="144" t="s">
        <v>147</v>
      </c>
      <c r="J4" s="144" t="s">
        <v>148</v>
      </c>
      <c r="K4" s="143" t="s">
        <v>145</v>
      </c>
      <c r="L4" s="147" t="s">
        <v>146</v>
      </c>
    </row>
    <row r="5" spans="1:20" ht="20.25" customHeight="1" thickBot="1">
      <c r="A5" s="1"/>
      <c r="B5" s="121" t="s">
        <v>144</v>
      </c>
      <c r="C5" s="244" t="s">
        <v>127</v>
      </c>
      <c r="D5" s="264" t="s">
        <v>127</v>
      </c>
      <c r="E5" s="264" t="s">
        <v>127</v>
      </c>
      <c r="F5" s="265" t="s">
        <v>127</v>
      </c>
      <c r="G5" s="134">
        <f t="shared" ref="G5:L5" si="0">G7+G23</f>
        <v>16348336</v>
      </c>
      <c r="H5" s="18">
        <f t="shared" si="0"/>
        <v>16434266</v>
      </c>
      <c r="I5" s="18">
        <f t="shared" si="0"/>
        <v>16627551</v>
      </c>
      <c r="J5" s="18">
        <f t="shared" si="0"/>
        <v>16447334</v>
      </c>
      <c r="K5" s="134">
        <f t="shared" si="0"/>
        <v>16333003</v>
      </c>
      <c r="L5" s="135">
        <f t="shared" si="0"/>
        <v>16250497</v>
      </c>
      <c r="N5" s="88"/>
      <c r="O5" s="88"/>
      <c r="P5" s="88"/>
      <c r="Q5" s="88"/>
      <c r="R5" s="88"/>
      <c r="S5" s="70"/>
    </row>
    <row r="6" spans="1:20" ht="20.25" customHeight="1">
      <c r="A6" s="1"/>
      <c r="B6" s="115" t="s">
        <v>129</v>
      </c>
      <c r="C6" s="136"/>
      <c r="D6" s="20"/>
      <c r="E6" s="20"/>
      <c r="F6" s="20"/>
      <c r="G6" s="206"/>
      <c r="H6" s="20"/>
      <c r="I6" s="20"/>
      <c r="J6" s="20"/>
      <c r="K6" s="220"/>
      <c r="L6" s="137"/>
      <c r="N6" s="86"/>
      <c r="O6" s="86"/>
      <c r="P6" s="86"/>
      <c r="Q6" s="86"/>
      <c r="R6" s="86"/>
      <c r="S6" s="70"/>
    </row>
    <row r="7" spans="1:20" s="196" customFormat="1" ht="20.25" customHeight="1">
      <c r="A7" s="195"/>
      <c r="B7" s="116" t="s">
        <v>130</v>
      </c>
      <c r="C7" s="138">
        <f>C8+C10+C11</f>
        <v>11532547</v>
      </c>
      <c r="D7" s="123">
        <f t="shared" ref="D7:L7" si="1">D8+D10+D11</f>
        <v>11516833</v>
      </c>
      <c r="E7" s="123">
        <f t="shared" si="1"/>
        <v>11605099</v>
      </c>
      <c r="F7" s="123">
        <f t="shared" si="1"/>
        <v>11735100</v>
      </c>
      <c r="G7" s="138">
        <f t="shared" si="1"/>
        <v>11799951</v>
      </c>
      <c r="H7" s="123">
        <f t="shared" si="1"/>
        <v>11868947</v>
      </c>
      <c r="I7" s="123">
        <f t="shared" si="1"/>
        <v>11908422</v>
      </c>
      <c r="J7" s="123">
        <f t="shared" si="1"/>
        <v>11978807</v>
      </c>
      <c r="K7" s="138">
        <f t="shared" si="1"/>
        <v>11982678</v>
      </c>
      <c r="L7" s="139">
        <f t="shared" si="1"/>
        <v>12023369</v>
      </c>
      <c r="N7" s="88"/>
      <c r="O7" s="88"/>
      <c r="P7" s="88"/>
      <c r="Q7" s="88"/>
      <c r="R7" s="88"/>
      <c r="S7" s="197"/>
    </row>
    <row r="8" spans="1:20" ht="20.25" customHeight="1">
      <c r="A8" s="1"/>
      <c r="B8" s="117" t="s">
        <v>131</v>
      </c>
      <c r="C8" s="136">
        <v>3885022</v>
      </c>
      <c r="D8" s="20">
        <v>3868733</v>
      </c>
      <c r="E8" s="20">
        <v>3921673</v>
      </c>
      <c r="F8" s="20">
        <v>3994875</v>
      </c>
      <c r="G8" s="136">
        <v>4047592</v>
      </c>
      <c r="H8" s="20">
        <v>4127560</v>
      </c>
      <c r="I8" s="20">
        <v>4160343</v>
      </c>
      <c r="J8" s="20">
        <v>4212323</v>
      </c>
      <c r="K8" s="136">
        <v>4236986</v>
      </c>
      <c r="L8" s="137">
        <v>4255544</v>
      </c>
      <c r="N8" s="86"/>
      <c r="O8" s="86"/>
      <c r="P8" s="86"/>
      <c r="Q8" s="86"/>
      <c r="R8" s="86"/>
      <c r="S8" s="70"/>
    </row>
    <row r="9" spans="1:20" s="215" customFormat="1" ht="20.25" customHeight="1">
      <c r="A9" s="212"/>
      <c r="B9" s="118" t="s">
        <v>132</v>
      </c>
      <c r="C9" s="213">
        <v>394001</v>
      </c>
      <c r="D9" s="214">
        <v>416027</v>
      </c>
      <c r="E9" s="214">
        <v>470578</v>
      </c>
      <c r="F9" s="214">
        <v>510617</v>
      </c>
      <c r="G9" s="213">
        <v>559997</v>
      </c>
      <c r="H9" s="214">
        <v>633475</v>
      </c>
      <c r="I9" s="214">
        <v>680316</v>
      </c>
      <c r="J9" s="214">
        <v>719935</v>
      </c>
      <c r="K9" s="213">
        <v>749319</v>
      </c>
      <c r="L9" s="224">
        <v>771481</v>
      </c>
      <c r="N9" s="260"/>
      <c r="O9" s="260"/>
      <c r="P9" s="260"/>
      <c r="Q9" s="260"/>
      <c r="R9" s="260"/>
      <c r="S9" s="217"/>
    </row>
    <row r="10" spans="1:20" ht="20.25" customHeight="1">
      <c r="A10" s="1"/>
      <c r="B10" s="117" t="s">
        <v>133</v>
      </c>
      <c r="C10" s="136">
        <v>6985015</v>
      </c>
      <c r="D10" s="20">
        <v>6978192</v>
      </c>
      <c r="E10" s="20">
        <v>6976594</v>
      </c>
      <c r="F10" s="20">
        <v>6979590</v>
      </c>
      <c r="G10" s="136">
        <v>6941638</v>
      </c>
      <c r="H10" s="20">
        <v>6891314</v>
      </c>
      <c r="I10" s="20">
        <v>6834719</v>
      </c>
      <c r="J10" s="20">
        <v>6778675</v>
      </c>
      <c r="K10" s="136">
        <v>6713629</v>
      </c>
      <c r="L10" s="137">
        <v>6644687</v>
      </c>
      <c r="N10" s="86"/>
      <c r="O10" s="86"/>
      <c r="P10" s="86"/>
      <c r="Q10" s="86"/>
      <c r="R10" s="86"/>
      <c r="S10" s="70"/>
    </row>
    <row r="11" spans="1:20" ht="20.25" customHeight="1">
      <c r="A11" s="1"/>
      <c r="B11" s="117" t="s">
        <v>134</v>
      </c>
      <c r="C11" s="136">
        <v>662510</v>
      </c>
      <c r="D11" s="20">
        <v>669908</v>
      </c>
      <c r="E11" s="20">
        <v>706832</v>
      </c>
      <c r="F11" s="20">
        <v>760635</v>
      </c>
      <c r="G11" s="136">
        <v>810721</v>
      </c>
      <c r="H11" s="20">
        <v>850073</v>
      </c>
      <c r="I11" s="20">
        <v>913360</v>
      </c>
      <c r="J11" s="20">
        <v>987809</v>
      </c>
      <c r="K11" s="261">
        <v>1032063</v>
      </c>
      <c r="L11" s="262">
        <v>1123138</v>
      </c>
      <c r="N11" s="86"/>
      <c r="O11" s="86"/>
      <c r="P11" s="86"/>
      <c r="Q11" s="86"/>
      <c r="R11" s="86"/>
      <c r="S11" s="70"/>
    </row>
    <row r="12" spans="1:20" ht="20.25" customHeight="1" thickBot="1">
      <c r="A12" s="1"/>
      <c r="B12" s="128" t="s">
        <v>135</v>
      </c>
      <c r="C12" s="204">
        <v>6282300</v>
      </c>
      <c r="D12" s="205">
        <v>6264412</v>
      </c>
      <c r="E12" s="205">
        <v>6281184</v>
      </c>
      <c r="F12" s="205">
        <v>6313423</v>
      </c>
      <c r="G12" s="204">
        <v>6318321</v>
      </c>
      <c r="H12" s="205">
        <v>6306877</v>
      </c>
      <c r="I12" s="205">
        <v>6285607</v>
      </c>
      <c r="J12" s="205">
        <v>6287658</v>
      </c>
      <c r="K12" s="204">
        <v>6260662</v>
      </c>
      <c r="L12" s="221">
        <v>6221111</v>
      </c>
      <c r="N12" s="89"/>
      <c r="O12" s="89"/>
      <c r="P12" s="90"/>
      <c r="Q12" s="89"/>
      <c r="R12" s="89"/>
      <c r="S12" s="90"/>
    </row>
    <row r="13" spans="1:20" s="377" customFormat="1" ht="20.25" customHeight="1">
      <c r="A13" s="1"/>
      <c r="B13" s="131" t="s">
        <v>138</v>
      </c>
      <c r="C13" s="145">
        <v>92.5</v>
      </c>
      <c r="D13" s="83">
        <v>94.4</v>
      </c>
      <c r="E13" s="83">
        <v>93.8</v>
      </c>
      <c r="F13" s="83">
        <v>93.8</v>
      </c>
      <c r="G13" s="145">
        <v>89.1</v>
      </c>
      <c r="H13" s="83">
        <v>90.3</v>
      </c>
      <c r="I13" s="83">
        <v>87.6</v>
      </c>
      <c r="J13" s="83">
        <v>87.1</v>
      </c>
      <c r="K13" s="145">
        <v>84.8</v>
      </c>
      <c r="L13" s="146">
        <v>85.3</v>
      </c>
      <c r="M13" s="124"/>
      <c r="N13" s="207"/>
      <c r="O13" s="70"/>
      <c r="P13" s="70"/>
      <c r="Q13" s="6"/>
      <c r="R13" s="70"/>
      <c r="S13" s="70"/>
      <c r="T13" s="70"/>
    </row>
    <row r="14" spans="1:20" s="377" customFormat="1" ht="20.25" customHeight="1">
      <c r="B14" s="119" t="s">
        <v>157</v>
      </c>
      <c r="C14" s="246" t="s">
        <v>127</v>
      </c>
      <c r="D14" s="247" t="s">
        <v>127</v>
      </c>
      <c r="E14" s="247" t="s">
        <v>127</v>
      </c>
      <c r="F14" s="84">
        <v>8.4000000000000005E-2</v>
      </c>
      <c r="G14" s="140">
        <v>8.6999999999999994E-2</v>
      </c>
      <c r="H14" s="84">
        <v>8.7999999999999995E-2</v>
      </c>
      <c r="I14" s="84">
        <v>0.09</v>
      </c>
      <c r="J14" s="84">
        <v>9.1999999999999998E-2</v>
      </c>
      <c r="K14" s="140">
        <v>9.0999999999999998E-2</v>
      </c>
      <c r="L14" s="141">
        <v>8.7999999999999995E-2</v>
      </c>
      <c r="M14" s="124"/>
      <c r="O14" s="70"/>
      <c r="P14" s="70"/>
      <c r="Q14" s="70"/>
      <c r="R14" s="70"/>
      <c r="S14" s="70"/>
      <c r="T14" s="70"/>
    </row>
    <row r="15" spans="1:20" s="377" customFormat="1" ht="20.25" customHeight="1" thickBot="1">
      <c r="B15" s="119" t="s">
        <v>139</v>
      </c>
      <c r="C15" s="208">
        <f>C7/C12</f>
        <v>1.8357205163713926</v>
      </c>
      <c r="D15" s="209">
        <f t="shared" ref="D15:L15" si="2">D7/D12</f>
        <v>1.838453952262399</v>
      </c>
      <c r="E15" s="209">
        <f t="shared" si="2"/>
        <v>1.8475973638091163</v>
      </c>
      <c r="F15" s="227">
        <f t="shared" si="2"/>
        <v>1.858753959619053</v>
      </c>
      <c r="G15" s="208">
        <f t="shared" si="2"/>
        <v>1.8675770034475931</v>
      </c>
      <c r="H15" s="209">
        <f t="shared" si="2"/>
        <v>1.8819055770391591</v>
      </c>
      <c r="I15" s="209">
        <f t="shared" si="2"/>
        <v>1.8945540184106324</v>
      </c>
      <c r="J15" s="227">
        <f t="shared" si="2"/>
        <v>1.9051301772456453</v>
      </c>
      <c r="K15" s="208">
        <f t="shared" si="2"/>
        <v>1.9139634115369908</v>
      </c>
      <c r="L15" s="227">
        <f t="shared" si="2"/>
        <v>1.9326723152825918</v>
      </c>
    </row>
    <row r="16" spans="1:20" ht="20.25" customHeight="1">
      <c r="A16" s="1"/>
      <c r="B16" s="129" t="s">
        <v>136</v>
      </c>
      <c r="C16" s="218">
        <f>C17+C19+C20</f>
        <v>11497022</v>
      </c>
      <c r="D16" s="219">
        <f t="shared" ref="D16:L16" si="3">D17+D19+D20</f>
        <v>11521707</v>
      </c>
      <c r="E16" s="219">
        <f t="shared" si="3"/>
        <v>11558288</v>
      </c>
      <c r="F16" s="219">
        <f t="shared" si="3"/>
        <v>11659474</v>
      </c>
      <c r="G16" s="218">
        <f t="shared" si="3"/>
        <v>11772318</v>
      </c>
      <c r="H16" s="219">
        <f t="shared" si="3"/>
        <v>11846507</v>
      </c>
      <c r="I16" s="219">
        <f t="shared" si="3"/>
        <v>11884574</v>
      </c>
      <c r="J16" s="219">
        <f t="shared" si="3"/>
        <v>11924710</v>
      </c>
      <c r="K16" s="218">
        <f t="shared" si="3"/>
        <v>11986199</v>
      </c>
      <c r="L16" s="222">
        <f t="shared" si="3"/>
        <v>11981389</v>
      </c>
      <c r="N16" s="87"/>
      <c r="O16" s="87"/>
      <c r="P16" s="91"/>
      <c r="Q16" s="87"/>
      <c r="R16" s="87"/>
      <c r="S16" s="91"/>
    </row>
    <row r="17" spans="1:19" ht="20.25" customHeight="1">
      <c r="A17" s="1"/>
      <c r="B17" s="117" t="s">
        <v>131</v>
      </c>
      <c r="C17" s="136">
        <v>3858338</v>
      </c>
      <c r="D17" s="20">
        <v>3879834</v>
      </c>
      <c r="E17" s="20">
        <v>3894623</v>
      </c>
      <c r="F17" s="20">
        <v>3955082</v>
      </c>
      <c r="G17" s="136">
        <v>4018307</v>
      </c>
      <c r="H17" s="20">
        <v>4098051</v>
      </c>
      <c r="I17" s="20">
        <v>4144131</v>
      </c>
      <c r="J17" s="20">
        <v>4175145</v>
      </c>
      <c r="K17" s="136">
        <v>4227450</v>
      </c>
      <c r="L17" s="137">
        <v>4243880</v>
      </c>
      <c r="N17" s="87"/>
      <c r="O17" s="87"/>
      <c r="P17" s="92"/>
      <c r="Q17" s="87"/>
      <c r="R17" s="87"/>
      <c r="S17" s="92"/>
    </row>
    <row r="18" spans="1:19" s="215" customFormat="1" ht="20.25" customHeight="1">
      <c r="A18" s="212"/>
      <c r="B18" s="118" t="s">
        <v>132</v>
      </c>
      <c r="C18" s="213">
        <v>358652</v>
      </c>
      <c r="D18" s="214">
        <v>406943</v>
      </c>
      <c r="E18" s="214">
        <v>443744</v>
      </c>
      <c r="F18" s="214">
        <v>494506</v>
      </c>
      <c r="G18" s="213">
        <v>535271</v>
      </c>
      <c r="H18" s="214">
        <v>600411</v>
      </c>
      <c r="I18" s="214">
        <v>658475</v>
      </c>
      <c r="J18" s="214">
        <v>697978</v>
      </c>
      <c r="K18" s="223">
        <v>736315</v>
      </c>
      <c r="L18" s="224">
        <v>759922</v>
      </c>
      <c r="N18" s="216"/>
      <c r="O18" s="216"/>
      <c r="P18" s="216"/>
      <c r="Q18" s="216"/>
      <c r="R18" s="216"/>
      <c r="S18" s="217"/>
    </row>
    <row r="19" spans="1:19" ht="20.25" customHeight="1">
      <c r="A19" s="1"/>
      <c r="B19" s="117" t="s">
        <v>133</v>
      </c>
      <c r="C19" s="136">
        <v>6986951</v>
      </c>
      <c r="D19" s="20">
        <v>6977393</v>
      </c>
      <c r="E19" s="20">
        <v>6978772</v>
      </c>
      <c r="F19" s="20">
        <v>6974525</v>
      </c>
      <c r="G19" s="136">
        <v>6965606</v>
      </c>
      <c r="H19" s="20">
        <v>6917102</v>
      </c>
      <c r="I19" s="20">
        <v>6862047</v>
      </c>
      <c r="J19" s="20">
        <v>6801845</v>
      </c>
      <c r="K19" s="225">
        <v>6749396</v>
      </c>
      <c r="L19" s="137">
        <v>6670820</v>
      </c>
      <c r="N19" s="92"/>
      <c r="O19" s="93"/>
      <c r="P19" s="93"/>
      <c r="Q19" s="92"/>
      <c r="R19" s="93"/>
      <c r="S19" s="70"/>
    </row>
    <row r="20" spans="1:19" ht="20.25" customHeight="1">
      <c r="A20" s="1"/>
      <c r="B20" s="117" t="s">
        <v>134</v>
      </c>
      <c r="C20" s="136">
        <v>651733</v>
      </c>
      <c r="D20" s="20">
        <v>664480</v>
      </c>
      <c r="E20" s="20">
        <v>684893</v>
      </c>
      <c r="F20" s="20">
        <v>729867</v>
      </c>
      <c r="G20" s="136">
        <v>788405</v>
      </c>
      <c r="H20" s="20">
        <v>831354</v>
      </c>
      <c r="I20" s="20">
        <v>878396</v>
      </c>
      <c r="J20" s="20">
        <v>947720</v>
      </c>
      <c r="K20" s="225">
        <v>1009353</v>
      </c>
      <c r="L20" s="137">
        <v>1066689</v>
      </c>
      <c r="N20" s="92"/>
      <c r="O20" s="92"/>
      <c r="P20" s="92"/>
      <c r="Q20" s="92"/>
      <c r="R20" s="92"/>
      <c r="S20" s="70"/>
    </row>
    <row r="21" spans="1:19" ht="20.25" customHeight="1" thickBot="1">
      <c r="A21" s="1"/>
      <c r="B21" s="130" t="s">
        <v>137</v>
      </c>
      <c r="C21" s="142">
        <v>6288609</v>
      </c>
      <c r="D21" s="211">
        <v>6272029</v>
      </c>
      <c r="E21" s="211">
        <v>6271838</v>
      </c>
      <c r="F21" s="211">
        <v>6291791</v>
      </c>
      <c r="G21" s="210">
        <v>6316275</v>
      </c>
      <c r="H21" s="211">
        <v>6317333</v>
      </c>
      <c r="I21" s="211">
        <v>6293472</v>
      </c>
      <c r="J21" s="211">
        <v>6279979</v>
      </c>
      <c r="K21" s="210">
        <v>6274951</v>
      </c>
      <c r="L21" s="226">
        <v>6242450</v>
      </c>
      <c r="N21" s="70"/>
      <c r="O21" s="94"/>
      <c r="P21" s="6"/>
      <c r="Q21" s="70"/>
      <c r="R21" s="70"/>
      <c r="S21" s="70"/>
    </row>
    <row r="22" spans="1:19" ht="20.25" customHeight="1">
      <c r="B22" s="126" t="s">
        <v>140</v>
      </c>
      <c r="C22" s="248"/>
      <c r="D22" s="249"/>
      <c r="E22" s="249"/>
      <c r="F22" s="250"/>
      <c r="G22" s="145"/>
      <c r="H22" s="83"/>
      <c r="I22" s="83"/>
      <c r="J22" s="83"/>
      <c r="K22" s="145"/>
      <c r="L22" s="127"/>
    </row>
    <row r="23" spans="1:19" s="196" customFormat="1" ht="20.25" customHeight="1">
      <c r="B23" s="116" t="s">
        <v>130</v>
      </c>
      <c r="C23" s="251" t="s">
        <v>127</v>
      </c>
      <c r="D23" s="252" t="s">
        <v>127</v>
      </c>
      <c r="E23" s="252" t="s">
        <v>127</v>
      </c>
      <c r="F23" s="253" t="s">
        <v>127</v>
      </c>
      <c r="G23" s="138">
        <f>SUM(G24:G26)</f>
        <v>4548385</v>
      </c>
      <c r="H23" s="123">
        <f t="shared" ref="H23:L23" si="4">SUM(H24:H26)</f>
        <v>4565319</v>
      </c>
      <c r="I23" s="123">
        <f t="shared" si="4"/>
        <v>4719129</v>
      </c>
      <c r="J23" s="123">
        <f t="shared" si="4"/>
        <v>4468527</v>
      </c>
      <c r="K23" s="138">
        <f t="shared" si="4"/>
        <v>4350325</v>
      </c>
      <c r="L23" s="139">
        <f t="shared" si="4"/>
        <v>4227128</v>
      </c>
    </row>
    <row r="24" spans="1:19" ht="20.25" customHeight="1">
      <c r="B24" s="117" t="s">
        <v>141</v>
      </c>
      <c r="C24" s="246" t="s">
        <v>127</v>
      </c>
      <c r="D24" s="247" t="s">
        <v>127</v>
      </c>
      <c r="E24" s="247" t="s">
        <v>127</v>
      </c>
      <c r="F24" s="254" t="s">
        <v>127</v>
      </c>
      <c r="G24" s="136">
        <v>85574</v>
      </c>
      <c r="H24" s="20">
        <v>81441</v>
      </c>
      <c r="I24" s="20">
        <v>84538</v>
      </c>
      <c r="J24" s="20">
        <v>77771</v>
      </c>
      <c r="K24" s="136">
        <v>81619</v>
      </c>
      <c r="L24" s="137">
        <v>66578</v>
      </c>
    </row>
    <row r="25" spans="1:19" ht="20.25" customHeight="1">
      <c r="B25" s="117" t="s">
        <v>133</v>
      </c>
      <c r="C25" s="246" t="s">
        <v>127</v>
      </c>
      <c r="D25" s="247" t="s">
        <v>127</v>
      </c>
      <c r="E25" s="247" t="s">
        <v>127</v>
      </c>
      <c r="F25" s="254" t="s">
        <v>127</v>
      </c>
      <c r="G25" s="136">
        <v>4385742</v>
      </c>
      <c r="H25" s="20">
        <v>4379630</v>
      </c>
      <c r="I25" s="20">
        <v>4475541</v>
      </c>
      <c r="J25" s="20">
        <v>4171810</v>
      </c>
      <c r="K25" s="136">
        <v>4042605</v>
      </c>
      <c r="L25" s="137">
        <v>3923778</v>
      </c>
    </row>
    <row r="26" spans="1:19" ht="20.25" customHeight="1" thickBot="1">
      <c r="B26" s="117" t="s">
        <v>142</v>
      </c>
      <c r="C26" s="255" t="s">
        <v>127</v>
      </c>
      <c r="D26" s="256" t="s">
        <v>127</v>
      </c>
      <c r="E26" s="256" t="s">
        <v>127</v>
      </c>
      <c r="F26" s="257" t="s">
        <v>127</v>
      </c>
      <c r="G26" s="136">
        <v>77069</v>
      </c>
      <c r="H26" s="20">
        <v>104248</v>
      </c>
      <c r="I26" s="20">
        <v>159050</v>
      </c>
      <c r="J26" s="20">
        <v>218946</v>
      </c>
      <c r="K26" s="136">
        <v>226101</v>
      </c>
      <c r="L26" s="137">
        <v>236772</v>
      </c>
    </row>
    <row r="27" spans="1:19" s="377" customFormat="1" ht="20.25" customHeight="1" thickBot="1">
      <c r="B27" s="132" t="s">
        <v>143</v>
      </c>
      <c r="C27" s="245" t="s">
        <v>127</v>
      </c>
      <c r="D27" s="258" t="s">
        <v>127</v>
      </c>
      <c r="E27" s="258" t="s">
        <v>127</v>
      </c>
      <c r="F27" s="259" t="s">
        <v>127</v>
      </c>
      <c r="G27" s="228">
        <v>18</v>
      </c>
      <c r="H27" s="203">
        <v>19.2</v>
      </c>
      <c r="I27" s="203">
        <v>18.2</v>
      </c>
      <c r="J27" s="203">
        <v>17.5</v>
      </c>
      <c r="K27" s="228">
        <v>16.5</v>
      </c>
      <c r="L27" s="263">
        <v>17.899999999999999</v>
      </c>
    </row>
    <row r="28" spans="1:19" ht="20.25" customHeight="1">
      <c r="B28" s="133" t="s">
        <v>136</v>
      </c>
      <c r="C28" s="248" t="s">
        <v>127</v>
      </c>
      <c r="D28" s="249" t="s">
        <v>127</v>
      </c>
      <c r="E28" s="249" t="s">
        <v>127</v>
      </c>
      <c r="F28" s="250" t="s">
        <v>127</v>
      </c>
      <c r="G28" s="218">
        <f>SUM(G29:G31)</f>
        <v>4549031</v>
      </c>
      <c r="H28" s="219">
        <f t="shared" ref="H28" si="5">SUM(H29:H31)</f>
        <v>4532090</v>
      </c>
      <c r="I28" s="219">
        <f t="shared" ref="I28" si="6">SUM(I29:I31)</f>
        <v>4635182</v>
      </c>
      <c r="J28" s="219">
        <f t="shared" ref="J28" si="7">SUM(J29:J31)</f>
        <v>4599374</v>
      </c>
      <c r="K28" s="218">
        <f t="shared" ref="K28" si="8">SUM(K29:K31)</f>
        <v>4398038</v>
      </c>
      <c r="L28" s="222">
        <f t="shared" ref="L28" si="9">SUM(L29:L31)</f>
        <v>4285747</v>
      </c>
    </row>
    <row r="29" spans="1:19" ht="20.25" customHeight="1">
      <c r="B29" s="117" t="s">
        <v>141</v>
      </c>
      <c r="C29" s="246" t="s">
        <v>127</v>
      </c>
      <c r="D29" s="247" t="s">
        <v>127</v>
      </c>
      <c r="E29" s="247" t="s">
        <v>127</v>
      </c>
      <c r="F29" s="254" t="s">
        <v>127</v>
      </c>
      <c r="G29" s="136">
        <v>78707</v>
      </c>
      <c r="H29" s="20">
        <v>73828</v>
      </c>
      <c r="I29" s="20">
        <v>68740</v>
      </c>
      <c r="J29" s="20">
        <v>77953</v>
      </c>
      <c r="K29" s="136">
        <v>77779</v>
      </c>
      <c r="L29" s="137">
        <v>79253</v>
      </c>
    </row>
    <row r="30" spans="1:19" ht="20.25" customHeight="1">
      <c r="B30" s="117" t="s">
        <v>133</v>
      </c>
      <c r="C30" s="246" t="s">
        <v>127</v>
      </c>
      <c r="D30" s="247" t="s">
        <v>127</v>
      </c>
      <c r="E30" s="247" t="s">
        <v>127</v>
      </c>
      <c r="F30" s="254" t="s">
        <v>127</v>
      </c>
      <c r="G30" s="136">
        <v>4397976</v>
      </c>
      <c r="H30" s="20">
        <v>4370181</v>
      </c>
      <c r="I30" s="20">
        <v>4431149</v>
      </c>
      <c r="J30" s="20">
        <v>4338987</v>
      </c>
      <c r="K30" s="136">
        <v>4091609</v>
      </c>
      <c r="L30" s="137">
        <v>3975410</v>
      </c>
    </row>
    <row r="31" spans="1:19" ht="20.25" customHeight="1" thickBot="1">
      <c r="B31" s="120" t="s">
        <v>142</v>
      </c>
      <c r="C31" s="255" t="s">
        <v>127</v>
      </c>
      <c r="D31" s="256" t="s">
        <v>127</v>
      </c>
      <c r="E31" s="256" t="s">
        <v>127</v>
      </c>
      <c r="F31" s="257" t="s">
        <v>127</v>
      </c>
      <c r="G31" s="386">
        <v>72348</v>
      </c>
      <c r="H31" s="387">
        <v>88081</v>
      </c>
      <c r="I31" s="387">
        <v>135293</v>
      </c>
      <c r="J31" s="387">
        <v>182434</v>
      </c>
      <c r="K31" s="386">
        <v>228650</v>
      </c>
      <c r="L31" s="388">
        <v>231084</v>
      </c>
    </row>
    <row r="32" spans="1:19" ht="20.25" customHeight="1"/>
  </sheetData>
  <mergeCells count="5">
    <mergeCell ref="K3:L3"/>
    <mergeCell ref="B1:L1"/>
    <mergeCell ref="B3:B4"/>
    <mergeCell ref="C3:F3"/>
    <mergeCell ref="G3:J3"/>
  </mergeCells>
  <pageMargins left="0.7" right="0.7" top="0.75" bottom="0.75" header="0.3" footer="0.3"/>
  <pageSetup paperSize="9" scale="59" orientation="portrait" horizontalDpi="4294967294" r:id="rId1"/>
  <colBreaks count="1" manualBreakCount="1">
    <brk id="12" max="1048575" man="1"/>
  </colBreaks>
  <ignoredErrors>
    <ignoredError sqref="G28:L2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Zakresy nazwane</vt:lpstr>
      </vt:variant>
      <vt:variant>
        <vt:i4>6</vt:i4>
      </vt:variant>
    </vt:vector>
  </HeadingPairs>
  <TitlesOfParts>
    <vt:vector size="13" baseType="lpstr">
      <vt:lpstr>Skonsolidowany RZiS</vt:lpstr>
      <vt:lpstr>Segmenty</vt:lpstr>
      <vt:lpstr>Skonsolidowany bilans</vt:lpstr>
      <vt:lpstr>Skonsolidowany CF</vt:lpstr>
      <vt:lpstr>KPI_segment usług</vt:lpstr>
      <vt:lpstr>KPI - segment TV</vt:lpstr>
      <vt:lpstr>KPI_segment usług_historyczne</vt:lpstr>
      <vt:lpstr>'KPI - segment TV'!_Toc377043859</vt:lpstr>
      <vt:lpstr>'KPI - segment TV'!_Toc377043860</vt:lpstr>
      <vt:lpstr>'KPI - segment TV'!Obszar_wydruku</vt:lpstr>
      <vt:lpstr>'KPI_segment usług'!Obszar_wydruku</vt:lpstr>
      <vt:lpstr>'KPI_segment usług_historyczne'!Obszar_wydruku</vt:lpstr>
      <vt:lpstr>'Skonsolidowany CF'!OLE_LINK1</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2013-11-06T09:33:57Z</cp:lastPrinted>
  <dcterms:created xsi:type="dcterms:W3CDTF">2008-08-25T12:12:22Z</dcterms:created>
  <dcterms:modified xsi:type="dcterms:W3CDTF">2015-08-25T09:24:28Z</dcterms:modified>
</cp:coreProperties>
</file>